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kathyhoffman/Desktop/"/>
    </mc:Choice>
  </mc:AlternateContent>
  <bookViews>
    <workbookView xWindow="0" yWindow="460" windowWidth="20160" windowHeight="8820"/>
  </bookViews>
  <sheets>
    <sheet name="Op_Cash Cycles" sheetId="1" r:id="rId1"/>
    <sheet name="Discoun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localSheetId="0" hidden="1">'[1]20-Ratio'!#REF!</definedName>
    <definedName name="__123Graph_A" hidden="1">'[1]20-Ratio'!#REF!</definedName>
    <definedName name="__123Graph_B" localSheetId="0" hidden="1">'[1]20-Ratio'!#REF!</definedName>
    <definedName name="__123Graph_B" hidden="1">'[1]20-Ratio'!#REF!</definedName>
    <definedName name="__123Graph_C" localSheetId="0" hidden="1">'[2]S5-Altman Z-SCore'!#REF!</definedName>
    <definedName name="__123Graph_C" hidden="1">'[3]Altman Z-Score'!#REF!</definedName>
    <definedName name="__123Graph_X" localSheetId="0" hidden="1">'[1]20-Ratio'!#REF!</definedName>
    <definedName name="__123Graph_X" hidden="1">'[1]20-Ratio'!#REF!</definedName>
    <definedName name="__IntlFixup" hidden="1">TRUE</definedName>
    <definedName name="_1ÿ__AddNewCustLoo" localSheetId="0">#REF!</definedName>
    <definedName name="_1ÿ__AddNewCustLoo">#REF!</definedName>
    <definedName name="_2FLOW" localSheetId="0">#REF!</definedName>
    <definedName name="_2FLOW">#REF!</definedName>
    <definedName name="_2ÿ__AddNewCustTot" localSheetId="0">#REF!</definedName>
    <definedName name="_2ÿ__AddNewCustTot">#REF!</definedName>
    <definedName name="_A" localSheetId="0">#REF!</definedName>
    <definedName name="_A">#REF!</definedName>
    <definedName name="_AX" localSheetId="0">#REF!</definedName>
    <definedName name="_AX">#REF!</definedName>
    <definedName name="_B" localSheetId="0">#REF!</definedName>
    <definedName name="_B">#REF!</definedName>
    <definedName name="_C" localSheetId="0">#REF!</definedName>
    <definedName name="_C">#REF!</definedName>
    <definedName name="_CX" localSheetId="0">#REF!</definedName>
    <definedName name="_CX">#REF!</definedName>
    <definedName name="_EXH10" localSheetId="0">#REF!</definedName>
    <definedName name="_EXH10">#REF!</definedName>
    <definedName name="_EXH8" localSheetId="0">#REF!</definedName>
    <definedName name="_EXH8">#REF!</definedName>
    <definedName name="_EXH9" localSheetId="0">#REF!</definedName>
    <definedName name="_EXH9">#REF!</definedName>
    <definedName name="_Fill" localSheetId="0" hidden="1">#REF!</definedName>
    <definedName name="_Fill" hidden="1">#REF!</definedName>
    <definedName name="_Order1" hidden="1">0</definedName>
    <definedName name="_Sim1000">'[4]RUN SIMULATION'!$B$12:$G$1012</definedName>
    <definedName name="_X" localSheetId="0">#REF!</definedName>
    <definedName name="_X">#REF!</definedName>
    <definedName name="\0" localSheetId="0">#REF!</definedName>
    <definedName name="\0">#REF!</definedName>
    <definedName name="\h" localSheetId="0">#REF!</definedName>
    <definedName name="\h">#REF!</definedName>
    <definedName name="\m" localSheetId="0">#REF!</definedName>
    <definedName name="\m">#REF!</definedName>
    <definedName name="\r" localSheetId="0">#REF!</definedName>
    <definedName name="\r">#REF!</definedName>
    <definedName name="Accounts_payable" localSheetId="0">'Op_Cash Cycles'!$F$9</definedName>
    <definedName name="Accounts_payable">'[4]AM MOVIL SALES-DRIVEN PRO FORMA'!$C$57:$E$57</definedName>
    <definedName name="Accounts_payable_turnover" localSheetId="0">'Op_Cash Cycles'!$C$16</definedName>
    <definedName name="Accounts_payable_turnover">#REF!</definedName>
    <definedName name="Accounts_receivable" localSheetId="0">'Op_Cash Cycles'!$F$7</definedName>
    <definedName name="Accounts_receivable">'[4]AM MOVIL SALES-DRIVEN PRO FORMA'!$C$42:$E$42</definedName>
    <definedName name="Accounts_receivable_turnover" localSheetId="0">'Op_Cash Cycles'!$C$11</definedName>
    <definedName name="Accounts_receivable_turnover">#REF!</definedName>
    <definedName name="AccountsReceivable" localSheetId="0">#REF!</definedName>
    <definedName name="AccountsReceivable">#REF!</definedName>
    <definedName name="acid1" localSheetId="0">#REF!</definedName>
    <definedName name="acid1">#REF!</definedName>
    <definedName name="acid2" localSheetId="0">#REF!</definedName>
    <definedName name="acid2">#REF!</definedName>
    <definedName name="acid3" localSheetId="0">#REF!</definedName>
    <definedName name="acid3">#REF!</definedName>
    <definedName name="acid4" localSheetId="0">#REF!</definedName>
    <definedName name="acid4">#REF!</definedName>
    <definedName name="acid5" localSheetId="0">#REF!</definedName>
    <definedName name="acid5">#REF!</definedName>
    <definedName name="AddNewCustLookup" localSheetId="0">[5]RevenueOld!#REF!</definedName>
    <definedName name="AddNewCustLookup">[5]RevenueOld!#REF!</definedName>
    <definedName name="AddNewCustTotals" localSheetId="0">[5]RevenueOld!#REF!</definedName>
    <definedName name="AddNewCustTotals">[5]RevenueOld!#REF!</definedName>
    <definedName name="after_tax_profit" localSheetId="0">#REF!</definedName>
    <definedName name="after_tax_profit">#REF!</definedName>
    <definedName name="Allocations">[6]Markowitz!$B$6:$F$6</definedName>
    <definedName name="anncost" localSheetId="0">#REF!</definedName>
    <definedName name="anncost">#REF!</definedName>
    <definedName name="annhc" localSheetId="0">[7]EOQ!$C$7</definedName>
    <definedName name="annhc">#REF!</definedName>
    <definedName name="annoc" localSheetId="0">[7]EOQ!$C$8</definedName>
    <definedName name="annoc">#REF!</definedName>
    <definedName name="Annoc1" localSheetId="0">#REF!</definedName>
    <definedName name="Annoc1">#REF!</definedName>
    <definedName name="annorders" localSheetId="0">[7]EOQ!$C$10</definedName>
    <definedName name="annorders">#REF!</definedName>
    <definedName name="Annual" localSheetId="0">#REF!</definedName>
    <definedName name="Annual">#REF!</definedName>
    <definedName name="Annual_hold" localSheetId="0">#REF!</definedName>
    <definedName name="Annual_hold">#REF!</definedName>
    <definedName name="annual_holding_costs">'[2]S6-EOQ'!$B$7</definedName>
    <definedName name="annual_ordering_costs">'[2]S6-EOQ'!$B$8</definedName>
    <definedName name="annual_orders" localSheetId="0">#REF!</definedName>
    <definedName name="annual_orders">'[2]S6-EOQ'!$B$10</definedName>
    <definedName name="Annual_periods">'[4]AM MOVIL SALES-DRIVEN PRO FORMA'!$C$7:$E$7</definedName>
    <definedName name="anscount" hidden="1">2</definedName>
    <definedName name="before_tax_profit" localSheetId="0">#REF!</definedName>
    <definedName name="before_tax_profit">#REF!</definedName>
    <definedName name="Beg_Bal" localSheetId="0">#REF!</definedName>
    <definedName name="Beg_Bal">#REF!</definedName>
    <definedName name="Brands__patents___licenses">'[4]AM MOVIL SALES-DRIVEN PRO FORMA'!$C$49:$E$49</definedName>
    <definedName name="BRK_EVEN" localSheetId="0">#REF!</definedName>
    <definedName name="BRK_EVEN">#REF!</definedName>
    <definedName name="budgetcommonequity" localSheetId="0">#REF!</definedName>
    <definedName name="budgetcommonequity">#REF!</definedName>
    <definedName name="BudgetTab" localSheetId="0">#REF!</definedName>
    <definedName name="BudgetTab">#REF!</definedName>
    <definedName name="Buildings" localSheetId="0">#REF!</definedName>
    <definedName name="Buildings">#REF!</definedName>
    <definedName name="Capacity" localSheetId="0">#REF!</definedName>
    <definedName name="Capacity">'[8]32-Transport1'!$H$14:$H$15</definedName>
    <definedName name="CapInv" localSheetId="0">#REF!</definedName>
    <definedName name="CapInv">#REF!</definedName>
    <definedName name="Cash" localSheetId="0">#REF!</definedName>
    <definedName name="Cash">#REF!</definedName>
    <definedName name="Cash___securities">'[4]AM MOVIL SALES-DRIVEN PRO FORMA'!$C$41:$E$41</definedName>
    <definedName name="charity" localSheetId="0">#REF!</definedName>
    <definedName name="charity">#REF!</definedName>
    <definedName name="CM">'[2]S4-BreakEven'!$A$6:$B$6</definedName>
    <definedName name="CMcriteria">[9]ComboMaster!$G$29</definedName>
    <definedName name="common1" localSheetId="0">#REF!</definedName>
    <definedName name="common1">#REF!</definedName>
    <definedName name="common2" localSheetId="0">#REF!</definedName>
    <definedName name="common2">#REF!</definedName>
    <definedName name="common3" localSheetId="0">#REF!</definedName>
    <definedName name="common3">#REF!</definedName>
    <definedName name="common4" localSheetId="0">#REF!</definedName>
    <definedName name="common4">#REF!</definedName>
    <definedName name="common5" localSheetId="0">#REF!</definedName>
    <definedName name="common5">#REF!</definedName>
    <definedName name="Cost_of_Goods_Sold" localSheetId="0">'Op_Cash Cycles'!$C$8</definedName>
    <definedName name="Cost_of_Goods_Sold">#REF!</definedName>
    <definedName name="Cost_of_sales">'[4]AM MOVIL SALES-DRIVEN PRO FORMA'!$C$11:$E$11</definedName>
    <definedName name="costgrowth" localSheetId="0">'[10]7-Spinner-A'!$C$7</definedName>
    <definedName name="costgrowth">'[8]9-Spinner-A'!$C$7</definedName>
    <definedName name="CostOfGoodsSold" localSheetId="0">#REF!</definedName>
    <definedName name="CostOfGoodsSold">#REF!</definedName>
    <definedName name="costs" localSheetId="0">#REF!</definedName>
    <definedName name="costs">#REF!</definedName>
    <definedName name="currentassets1" localSheetId="0">#REF!</definedName>
    <definedName name="currentassets1">#REF!</definedName>
    <definedName name="currentassets2" localSheetId="0">#REF!</definedName>
    <definedName name="currentassets2">#REF!</definedName>
    <definedName name="currentassets3" localSheetId="0">#REF!</definedName>
    <definedName name="currentassets3">#REF!</definedName>
    <definedName name="currentassets4" localSheetId="0">#REF!</definedName>
    <definedName name="currentassets4">#REF!</definedName>
    <definedName name="currentassets5" localSheetId="0">#REF!</definedName>
    <definedName name="currentassets5">#REF!</definedName>
    <definedName name="currentliabilities1" localSheetId="0">#REF!</definedName>
    <definedName name="currentliabilities1">#REF!</definedName>
    <definedName name="currentliabilities2" localSheetId="0">#REF!</definedName>
    <definedName name="currentliabilities2">#REF!</definedName>
    <definedName name="currentliabilities3" localSheetId="0">#REF!</definedName>
    <definedName name="currentliabilities3">#REF!</definedName>
    <definedName name="currentliabilities4" localSheetId="0">#REF!</definedName>
    <definedName name="currentliabilities4">#REF!</definedName>
    <definedName name="currentliabilities5" localSheetId="0">#REF!</definedName>
    <definedName name="currentliabilities5">#REF!</definedName>
    <definedName name="D" localSheetId="0">[7]EOQ!$C$5</definedName>
    <definedName name="D">'[2]S6-EOQ'!$B$5</definedName>
    <definedName name="d_1" localSheetId="0">'[11]Defining SCENARIOS Command'!#REF!</definedName>
    <definedName name="d_1">'[11]Defining SCENARIOS Command'!#REF!</definedName>
    <definedName name="d_2" localSheetId="0">'[11]Defining SCENARIOS Command'!#REF!</definedName>
    <definedName name="d_2">'[11]Defining SCENARIOS Command'!#REF!</definedName>
    <definedName name="D_INPUT" localSheetId="0">#REF!</definedName>
    <definedName name="D_INPUT">#REF!</definedName>
    <definedName name="Data" localSheetId="0">#REF!</definedName>
    <definedName name="Data">#REF!</definedName>
    <definedName name="Data.Dump" localSheetId="1" hidden="1">OFFSET([0]!Data.Top.Left,1,0)</definedName>
    <definedName name="Data.Dump" hidden="1">OFFSET([0]!Data.Top.Left,1,0)</definedName>
    <definedName name="_xlnm.Database" localSheetId="0">'[12]Business cycle'!#REF!</definedName>
    <definedName name="_xlnm.Database">'[12]Business cycle'!#REF!</definedName>
    <definedName name="Database_MI" localSheetId="0">'[12]Business cycle'!#REF!</definedName>
    <definedName name="Database_MI">'[12]Business cycle'!#REF!</definedName>
    <definedName name="Days" localSheetId="0">'Op_Cash Cycles'!$C$9</definedName>
    <definedName name="Days">'[13]DropDown(2)'!$A$4:$A$10</definedName>
    <definedName name="Dee" localSheetId="0">#REF!</definedName>
    <definedName name="Dee">#REF!</definedName>
    <definedName name="dee_1" localSheetId="0">'[14]Defining SCENARIOS Command'!#REF!</definedName>
    <definedName name="dee_1">'[14]Defining SCENARIOS Command'!#REF!</definedName>
    <definedName name="dee_2" localSheetId="0">'[14]Defining SCENARIOS Command'!#REF!</definedName>
    <definedName name="dee_2">'[14]Defining SCENARIOS Command'!#REF!</definedName>
    <definedName name="Dee_One" localSheetId="0">'[11]Defining SCENARIOS Command'!#REF!</definedName>
    <definedName name="Dee_One">'[11]Defining SCENARIOS Command'!#REF!</definedName>
    <definedName name="Deferred_assets">'[4]AM MOVIL SALES-DRIVEN PRO FORMA'!$C$50:$E$50</definedName>
    <definedName name="Deman" localSheetId="0">#REF!</definedName>
    <definedName name="Deman">#REF!</definedName>
    <definedName name="Demand" localSheetId="0">#REF!</definedName>
    <definedName name="Demand">'[8]34-Transport3'!$C$87:$G$89</definedName>
    <definedName name="Desired">'[15]Efficient Frontier'!$I$18</definedName>
    <definedName name="Detail">[16]!Detail</definedName>
    <definedName name="Distances" localSheetId="0">#REF!</definedName>
    <definedName name="Distances">'[13]VLookUp-Taxes'!$D$20:$K$27</definedName>
    <definedName name="DLStdP">'[8]Flexible Budget-B'!$B$11</definedName>
    <definedName name="DLStdQ">'[8]Flexible Budget-B'!$B$10</definedName>
    <definedName name="DMStdP">'[8]Flexible Budget-B'!$B$8</definedName>
    <definedName name="DMStdQ">'[8]Flexible Budget-B'!$B$7</definedName>
    <definedName name="EB_IT" localSheetId="0">'[14]RE-NAMING CELLS'!#REF!</definedName>
    <definedName name="EB_IT">'[14]RE-NAMING CELLS'!#REF!</definedName>
    <definedName name="EBIT" localSheetId="0">'[17]9 GOOD TECH by RENAMING CELLS'!#REF!</definedName>
    <definedName name="EBIT">'[17]9 GOOD TECH by RENAMING CELLS'!#REF!</definedName>
    <definedName name="End_Bal" localSheetId="0">#REF!</definedName>
    <definedName name="End_Bal">#REF!</definedName>
    <definedName name="EOQ" localSheetId="0">[7]EOQ!$C$6</definedName>
    <definedName name="EOQ">'[2]S6-EOQ'!$B$6</definedName>
    <definedName name="Equipment" localSheetId="0">#REF!</definedName>
    <definedName name="Equipment">#REF!</definedName>
    <definedName name="Equipment_revenues">'[4]AM MOVIL SALES-DRIVEN PRO FORMA'!$C$9:$E$9</definedName>
    <definedName name="equity1" localSheetId="0">#REF!</definedName>
    <definedName name="equity1">#REF!</definedName>
    <definedName name="equity2" localSheetId="0">#REF!</definedName>
    <definedName name="equity2">#REF!</definedName>
    <definedName name="equity3" localSheetId="0">#REF!</definedName>
    <definedName name="equity3">#REF!</definedName>
    <definedName name="equity4" localSheetId="0">#REF!</definedName>
    <definedName name="equity4">#REF!</definedName>
    <definedName name="equity5" localSheetId="0">#REF!</definedName>
    <definedName name="equity5">#REF!</definedName>
    <definedName name="EX_PRICE" localSheetId="0">'[14]Defining SCENARIOS Command'!#REF!</definedName>
    <definedName name="EX_PRICE">'[14]Defining SCENARIOS Command'!#REF!</definedName>
    <definedName name="Exercise_Price" localSheetId="0">'[11]Defining SCENARIOS Command'!#REF!</definedName>
    <definedName name="Exercise_Price">'[11]Defining SCENARIOS Command'!#REF!</definedName>
    <definedName name="Extra_Pay" localSheetId="0">#REF!</definedName>
    <definedName name="Extra_Pay">#REF!</definedName>
    <definedName name="extra1" localSheetId="0">#REF!</definedName>
    <definedName name="extra1">#REF!</definedName>
    <definedName name="extra2" localSheetId="0">#REF!</definedName>
    <definedName name="extra2">#REF!</definedName>
    <definedName name="extra3" localSheetId="0">#REF!</definedName>
    <definedName name="extra3">#REF!</definedName>
    <definedName name="extra4" localSheetId="0">#REF!</definedName>
    <definedName name="extra4">#REF!</definedName>
    <definedName name="extra5" localSheetId="0">#REF!</definedName>
    <definedName name="extra5">#REF!</definedName>
    <definedName name="F">'[8]Flexible Budget-B'!$B$15</definedName>
    <definedName name="Factory_capacity" localSheetId="0">#REF!</definedName>
    <definedName name="Factory_capacity">'[8]34-Transport3'!$H$63:$H$68</definedName>
    <definedName name="Factory_to_customer" localSheetId="0">#REF!</definedName>
    <definedName name="Factory_to_customer">#REF!</definedName>
    <definedName name="Factory_to_warehouse" localSheetId="0">#REF!</definedName>
    <definedName name="Factory_to_warehouse">#REF!</definedName>
    <definedName name="FC">'[2]S4-BreakEven'!$B$3</definedName>
    <definedName name="financingcash1" localSheetId="0">#REF!</definedName>
    <definedName name="financingcash1">#REF!</definedName>
    <definedName name="financingcash2" localSheetId="0">#REF!</definedName>
    <definedName name="financingcash2">#REF!</definedName>
    <definedName name="financingcash3" localSheetId="0">#REF!</definedName>
    <definedName name="financingcash3">#REF!</definedName>
    <definedName name="financingcash4" localSheetId="0">#REF!</definedName>
    <definedName name="financingcash4">#REF!</definedName>
    <definedName name="financingcash5" localSheetId="0">#REF!</definedName>
    <definedName name="financingcash5">#REF!</definedName>
    <definedName name="Firm_A" localSheetId="0">#REF!</definedName>
    <definedName name="Firm_A">#REF!</definedName>
    <definedName name="Firm_B" localSheetId="0">#REF!</definedName>
    <definedName name="Firm_B">#REF!</definedName>
    <definedName name="Firm_C" localSheetId="0">#REF!</definedName>
    <definedName name="Firm_C">#REF!</definedName>
    <definedName name="fixed_cost">'[8]Step 1 (2)'!$C$4</definedName>
    <definedName name="Fixed_costs" localSheetId="0">#REF!</definedName>
    <definedName name="Fixed_costs">#REF!</definedName>
    <definedName name="Fixed_costsb" localSheetId="0">#REF!</definedName>
    <definedName name="Fixed_costsb">#REF!</definedName>
    <definedName name="Fixed_costsc" localSheetId="0">#REF!</definedName>
    <definedName name="Fixed_costsc">#REF!</definedName>
    <definedName name="Fixed_costsd" localSheetId="0">#REF!</definedName>
    <definedName name="Fixed_costsd">#REF!</definedName>
    <definedName name="Fixed_costsx" localSheetId="0">#REF!</definedName>
    <definedName name="Fixed_costsx">#REF!</definedName>
    <definedName name="Forecast_2005">'[4]FORECAST MOVIL DRIVERS SALES'!$H$15</definedName>
    <definedName name="Forecast_Cost_of_sales">'[4]AM MOVIL SALES-DRIVEN PRO FORMA'!$G$11</definedName>
    <definedName name="FORECAST_DRIVERS" localSheetId="0">#REF!</definedName>
    <definedName name="FORECAST_DRIVERS">#REF!</definedName>
    <definedName name="Forecast_lines">'[4]FORECAST MOVIL DRIVERS SALES'!$H$16</definedName>
    <definedName name="Forecast_Plant">'[4]FORECAST MOVIL DRIVERS SALES'!$H$24</definedName>
    <definedName name="Forecast_Total_revenues">'[4]AM MOVIL SALES-DRIVEN PRO FORMA'!$G$10</definedName>
    <definedName name="Forecasting_Lines">'[4]FORECAST MOVIL DRIVERS SALES'!$E$16:$G$16</definedName>
    <definedName name="Forecasting_Years">'[4]FORECAST MOVIL DRIVERS SALES'!$E$7:$G$7</definedName>
    <definedName name="FormatForecasting" localSheetId="0">'Op_Cash Cycles'!FormatForecasting</definedName>
    <definedName name="FormatForecasting">[18]!FormatForecasting</definedName>
    <definedName name="FormatPLforCurrentMonthVsBudget">[16]!FormatPLforCurrentMonthVsBudget</definedName>
    <definedName name="FormatPLforInput98Actuals">[16]!FormatPLforInput98Actuals</definedName>
    <definedName name="FormatR1AforCMPrint" localSheetId="0">'Op_Cash Cycles'!FormatR1AforCMPrint</definedName>
    <definedName name="FormatR1AforCMPrint">[18]!FormatR1AforCMPrint</definedName>
    <definedName name="FormatR1AforQ4ForecastPrint" localSheetId="0">'Op_Cash Cycles'!FormatR1AforQ4ForecastPrint</definedName>
    <definedName name="FormatR1AforQ4ForecastPrint">[18]!FormatR1AforQ4ForecastPrint</definedName>
    <definedName name="FormatWeeklyRevSummaryQ1" localSheetId="0">'Op_Cash Cycles'!FormatWeeklyRevSummaryQ1</definedName>
    <definedName name="FormatWeeklyRevSummaryQ1">[18]!FormatWeeklyRevSummaryQ1</definedName>
    <definedName name="FormatWeeklyRevSummaryQ2" localSheetId="0">'Op_Cash Cycles'!FormatWeeklyRevSummaryQ2</definedName>
    <definedName name="FormatWeeklyRevSummaryQ2">[18]!FormatWeeklyRevSummaryQ2</definedName>
    <definedName name="FormatWeeklyRevSummaryQ3" localSheetId="0">'Op_Cash Cycles'!FormatWeeklyRevSummaryQ3</definedName>
    <definedName name="FormatWeeklyRevSummaryQ3">[18]!FormatWeeklyRevSummaryQ3</definedName>
    <definedName name="FormatWeeklyRevSummaryQ4" localSheetId="0">'Op_Cash Cycles'!FormatWeeklyRevSummaryQ4</definedName>
    <definedName name="FormatWeeklyRevSummaryQ4">[18]!FormatWeeklyRevSummaryQ4</definedName>
    <definedName name="Full_Print" localSheetId="0">#REF!</definedName>
    <definedName name="Full_Print">#REF!</definedName>
    <definedName name="Goodwill__net">'[4]AM MOVIL SALES-DRIVEN PRO FORMA'!$C$48:$E$48</definedName>
    <definedName name="h" localSheetId="0">[7]EOQ!$C$4</definedName>
    <definedName name="h">'[2]S6-EOQ'!$B$4</definedName>
    <definedName name="Header_Row" localSheetId="0">ROW(#REF!)</definedName>
    <definedName name="Header_Row">ROW(#REF!)</definedName>
    <definedName name="HideForAPRInput" localSheetId="0">'Op_Cash Cycles'!HideForAPRInput</definedName>
    <definedName name="HideForAPRInput">[18]!HideForAPRInput</definedName>
    <definedName name="HideForAUGInput" localSheetId="0">'Op_Cash Cycles'!HideForAUGInput</definedName>
    <definedName name="HideForAUGInput">[18]!HideForAUGInput</definedName>
    <definedName name="HideForDECInput" localSheetId="0">'Op_Cash Cycles'!HideForDECInput</definedName>
    <definedName name="HideForDECInput">[18]!HideForDECInput</definedName>
    <definedName name="HideForFEBInput" localSheetId="0">'Op_Cash Cycles'!HideForFEBInput</definedName>
    <definedName name="HideForFEBInput">[18]!HideForFEBInput</definedName>
    <definedName name="HideForJANInput" localSheetId="0">'Op_Cash Cycles'!HideForJANInput</definedName>
    <definedName name="HideForJANInput">[18]!HideForJANInput</definedName>
    <definedName name="HideForJULInput" localSheetId="0">'Op_Cash Cycles'!HideForJULInput</definedName>
    <definedName name="HideForJULInput">[18]!HideForJULInput</definedName>
    <definedName name="HideForJUNInput" localSheetId="0">'Op_Cash Cycles'!HideForJUNInput</definedName>
    <definedName name="HideForJUNInput">[18]!HideForJUNInput</definedName>
    <definedName name="HideForMARInput" localSheetId="0">'Op_Cash Cycles'!HideForMARInput</definedName>
    <definedName name="HideForMARInput">[18]!HideForMARInput</definedName>
    <definedName name="HideForNOVInput" localSheetId="0">'Op_Cash Cycles'!HideForNOVInput</definedName>
    <definedName name="HideForNOVInput">[18]!HideForNOVInput</definedName>
    <definedName name="HideForOctInput" localSheetId="0">'Op_Cash Cycles'!HideForOctInput</definedName>
    <definedName name="HideForOctInput">[18]!HideForOctInput</definedName>
    <definedName name="HideForSEPInput" localSheetId="0">'Op_Cash Cycles'!HideForSEPInput</definedName>
    <definedName name="HideForSEPInput">[18]!HideForSEPInput</definedName>
    <definedName name="Hist1000" localSheetId="0">'[19]Simulation Summary'!#REF!</definedName>
    <definedName name="Hist1000">'[19]Simulation Summary'!#REF!</definedName>
    <definedName name="Holding" localSheetId="0">#REF!</definedName>
    <definedName name="Holding">#REF!</definedName>
    <definedName name="HOME" localSheetId="0">#REF!</definedName>
    <definedName name="HOME">#REF!</definedName>
    <definedName name="HTML_CodePage" hidden="1">1252</definedName>
    <definedName name="HTML_Control" localSheetId="1" hidden="1">{"'Leverage'!$B$2:$M$418"}</definedName>
    <definedName name="HTML_Control" localSheetId="0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'[17]9 GOOD TECH by RENAMING CELLS'!$D$10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nterim_Long_term_debt">'[4]AM MOVIL SALES-DRIVEN PRO FORMA'!$F$60</definedName>
    <definedName name="Interim_Short_term_debt">'[4]AM MOVIL SALES-DRIVEN PRO FORMA'!$F$56</definedName>
    <definedName name="intrate" localSheetId="0">'[10]7-Spinner-A'!$C$6</definedName>
    <definedName name="intrate">'[8]9-Spinner-A'!$C$6</definedName>
    <definedName name="INTRO" localSheetId="0">#REF!</definedName>
    <definedName name="INTRO">#REF!</definedName>
    <definedName name="Inventories" localSheetId="0">'[4]AM MOVIL SALES-DRIVEN PRO FORMA'!$C$44:$E$44</definedName>
    <definedName name="Inventories">#REF!</definedName>
    <definedName name="Inventory" localSheetId="0">'Op_Cash Cycles'!$F$8</definedName>
    <definedName name="Inventory">#REF!</definedName>
    <definedName name="Inventory_turnover" localSheetId="0">'Op_Cash Cycles'!$C$13</definedName>
    <definedName name="Inventory_turnover">#REF!</definedName>
    <definedName name="Investment_decisions" localSheetId="0">#REF!</definedName>
    <definedName name="Investment_decisions">#REF!</definedName>
    <definedName name="investmentcash1" localSheetId="0">#REF!</definedName>
    <definedName name="investmentcash1">#REF!</definedName>
    <definedName name="investmentcash2" localSheetId="0">#REF!</definedName>
    <definedName name="investmentcash2">#REF!</definedName>
    <definedName name="investmentcash3" localSheetId="0">#REF!</definedName>
    <definedName name="investmentcash3">#REF!</definedName>
    <definedName name="investmentcash4" localSheetId="0">#REF!</definedName>
    <definedName name="investmentcash4">#REF!</definedName>
    <definedName name="investmentcash5" localSheetId="0">#REF!</definedName>
    <definedName name="investmentcash5">#REF!</definedName>
    <definedName name="Investments" localSheetId="0">#REF!</definedName>
    <definedName name="Investments">#REF!</definedName>
    <definedName name="K" localSheetId="0">[7]EOQ!$C$3</definedName>
    <definedName name="K">'[2]S6-EOQ'!$B$3</definedName>
    <definedName name="L" localSheetId="0">#REF!</definedName>
    <definedName name="L">#REF!</definedName>
    <definedName name="Land" localSheetId="0">#REF!</definedName>
    <definedName name="Land">#REF!</definedName>
    <definedName name="Last_Row" localSheetId="1">IF(Discount!Values_Entered,Header_Row+Discount!Number_of_Payments,Header_Row)</definedName>
    <definedName name="Last_Row" localSheetId="0">IF('Op_Cash Cycles'!Values_Entered,'Op_Cash Cycles'!Header_Row+'Op_Cash Cycles'!Number_of_Payments,'Op_Cash Cycles'!Header_Row)</definedName>
    <definedName name="Last_Row">IF(Values_Entered,Header_Row+Number_of_Payments,Header_Row)</definedName>
    <definedName name="Lease" localSheetId="0">#REF!</definedName>
    <definedName name="Lease">#REF!</definedName>
    <definedName name="Liabilities">[6]Bond3!$J$17:$J$22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ng_term_debt">'[4]AM MOVIL SALES-DRIVEN PRO FORMA'!$C$60:$E$60</definedName>
    <definedName name="Lookup" localSheetId="0">#REF!</definedName>
    <definedName name="Lookup">'[13]VLookUp-Taxes'!$A$4:$B$7</definedName>
    <definedName name="Lookup2" localSheetId="0">#REF!</definedName>
    <definedName name="Lookup2">'[13]VLookUp-Price'!$A$3:$B$7</definedName>
    <definedName name="Lookup3" localSheetId="0">#REF!</definedName>
    <definedName name="Lookup3">#REF!</definedName>
    <definedName name="MACRO" localSheetId="0">#REF!</definedName>
    <definedName name="MACRO">#REF!</definedName>
    <definedName name="Macro1" localSheetId="1">Discount!Macro1</definedName>
    <definedName name="Macro1">[0]!Macro1</definedName>
    <definedName name="Macro2" localSheetId="1">Discount!Macro2</definedName>
    <definedName name="Macro2">[0]!Macro2</definedName>
    <definedName name="Macro3">[20]!Macro3</definedName>
    <definedName name="MACROS" localSheetId="0">#REF!</definedName>
    <definedName name="MACROS">#REF!</definedName>
    <definedName name="Market_Price" localSheetId="0">'[11]Defining SCENARIOS Command'!#REF!</definedName>
    <definedName name="Market_Price">'[11]Defining SCENARIOS Command'!#REF!</definedName>
    <definedName name="MarketableSecurities" localSheetId="0">#REF!</definedName>
    <definedName name="MarketableSecurities">#REF!</definedName>
    <definedName name="ME" localSheetId="0">#REF!</definedName>
    <definedName name="ME">#REF!</definedName>
    <definedName name="MENU" localSheetId="0">#REF!</definedName>
    <definedName name="MENU">#REF!</definedName>
    <definedName name="mine" localSheetId="0">#REF!</definedName>
    <definedName name="mine">#REF!</definedName>
    <definedName name="MKT_PRICE" localSheetId="0">'[14]Defining SCENARIOS Command'!#REF!</definedName>
    <definedName name="MKT_PRICE">'[14]Defining SCENARIOS Command'!#REF!</definedName>
    <definedName name="Module6.NewCustRow" localSheetId="0">'Op_Cash Cycles'!Module6.NewCustRow</definedName>
    <definedName name="Module6.NewCustRow">[18]!Module6.NewCustRow</definedName>
    <definedName name="Month1_Ending_Bal" localSheetId="0">#REF!</definedName>
    <definedName name="Month1_Ending_Bal">#REF!</definedName>
    <definedName name="Monthly_surplus" localSheetId="0">#REF!</definedName>
    <definedName name="Monthly_surplus">#REF!</definedName>
    <definedName name="N_d1" localSheetId="0">'[11]Defining SCENARIOS Command'!#REF!</definedName>
    <definedName name="N_d1">'[11]Defining SCENARIOS Command'!#REF!</definedName>
    <definedName name="N_d2" localSheetId="0">'[11]Defining SCENARIOS Command'!#REF!</definedName>
    <definedName name="N_d2">'[11]Defining SCENARIOS Command'!#REF!</definedName>
    <definedName name="N_dee2" localSheetId="0">'[14]Defining SCENARIOS Command'!#REF!</definedName>
    <definedName name="N_dee2">'[14]Defining SCENARIOS Command'!#REF!</definedName>
    <definedName name="NCD">'[2]S4-BreakEven'!$A$7:$B$7</definedName>
    <definedName name="Net_operating" localSheetId="0">#REF!</definedName>
    <definedName name="Net_operating">#REF!</definedName>
    <definedName name="NetDiff" localSheetId="0">#REF!</definedName>
    <definedName name="NetDiff">#REF!</definedName>
    <definedName name="noncurrentassets1" localSheetId="0">#REF!</definedName>
    <definedName name="noncurrentassets1">#REF!</definedName>
    <definedName name="noncurrentassets2" localSheetId="0">#REF!</definedName>
    <definedName name="noncurrentassets2">#REF!</definedName>
    <definedName name="noncurrentassets3" localSheetId="0">#REF!</definedName>
    <definedName name="noncurrentassets3">#REF!</definedName>
    <definedName name="noncurrentassets4" localSheetId="0">#REF!</definedName>
    <definedName name="noncurrentassets4">#REF!</definedName>
    <definedName name="noncurrentassets5" localSheetId="0">#REF!</definedName>
    <definedName name="noncurrentassets5">#REF!</definedName>
    <definedName name="nonoperatingexpenses1" localSheetId="0">#REF!</definedName>
    <definedName name="nonoperatingexpenses1">#REF!</definedName>
    <definedName name="nonoperatingexpenses2" localSheetId="0">#REF!</definedName>
    <definedName name="nonoperatingexpenses2">#REF!</definedName>
    <definedName name="nonoperatingexpenses3" localSheetId="0">#REF!</definedName>
    <definedName name="nonoperatingexpenses3">#REF!</definedName>
    <definedName name="nonoperatingexpenses4" localSheetId="0">#REF!</definedName>
    <definedName name="nonoperatingexpenses4">#REF!</definedName>
    <definedName name="nonoperatingexpenses5" localSheetId="0">#REF!</definedName>
    <definedName name="nonoperatingexpenses5">#REF!</definedName>
    <definedName name="Num_Pmt_Per_Year" localSheetId="0">#REF!</definedName>
    <definedName name="Num_Pmt_Per_Year">#REF!</definedName>
    <definedName name="Number_of_Payments" localSheetId="1">MATCH(0.01,End_Bal,-1)+1</definedName>
    <definedName name="Number_of_Payments" localSheetId="0">MATCH(0.01,'Op_Cash Cycles'!End_Bal,-1)+1</definedName>
    <definedName name="Number_of_Payments">MATCH(0.01,End_Bal,-1)+1</definedName>
    <definedName name="OCF">'[2]S4-BreakEven'!$A$8:$B$8</definedName>
    <definedName name="operatingcash1" localSheetId="0">#REF!</definedName>
    <definedName name="operatingcash1">#REF!</definedName>
    <definedName name="operatingcash2" localSheetId="0">#REF!</definedName>
    <definedName name="operatingcash2">#REF!</definedName>
    <definedName name="operatingcash3" localSheetId="0">#REF!</definedName>
    <definedName name="operatingcash3">#REF!</definedName>
    <definedName name="operatingcash4" localSheetId="0">#REF!</definedName>
    <definedName name="operatingcash4">#REF!</definedName>
    <definedName name="operatingcash5" localSheetId="0">#REF!</definedName>
    <definedName name="operatingcash5">#REF!</definedName>
    <definedName name="Other_current_assets">'[4]AM MOVIL SALES-DRIVEN PRO FORMA'!$C$43:$E$43</definedName>
    <definedName name="Other_current_liabilities">'[4]AM MOVIL SALES-DRIVEN PRO FORMA'!$C$58:$E$58</definedName>
    <definedName name="Other_liabilities">'[4]AM MOVIL SALES-DRIVEN PRO FORMA'!$C$61:$E$61</definedName>
    <definedName name="OtherCurrentAssets" localSheetId="0">#REF!</definedName>
    <definedName name="OtherCurrentAssets">#REF!</definedName>
    <definedName name="OtherExpense" localSheetId="0">#REF!</definedName>
    <definedName name="OtherExpense">#REF!</definedName>
    <definedName name="Ownership" localSheetId="1" hidden="1">OFFSET([0]!Data.Top.Left,1,0)</definedName>
    <definedName name="Ownership" hidden="1">OFFSET([0]!Data.Top.Left,1,0)</definedName>
    <definedName name="p" localSheetId="0">#REF!</definedName>
    <definedName name="P">'[2]S4-BreakEven'!$B$5</definedName>
    <definedName name="PAGE1" localSheetId="0">#REF!</definedName>
    <definedName name="PAGE1">#REF!</definedName>
    <definedName name="PAGE2" localSheetId="0">#REF!</definedName>
    <definedName name="PAGE2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1">DATE(YEAR(Loan_Start),MONTH(Loan_Start)+Payment_Number,DAY(Loan_Start))</definedName>
    <definedName name="Payment_Date" localSheetId="0">DATE(YEAR('Op_Cash Cycles'!Loan_Start),MONTH('Op_Cash Cycles'!Loan_Start)+Payment_Number,DAY('Op_Cash Cycles'!Loan_Start))</definedName>
    <definedName name="Payment_Date">DATE(YEAR(Loan_Start),MONTH(Loan_Start)+Payment_Number,DAY(Loan_Start))</definedName>
    <definedName name="Peso_Revenues_per_Line">'[4]FORECAST MOVIL DRIVERS SALES'!$C$23:$G$23</definedName>
    <definedName name="Plant___Equipment">'[4]FORECAST MOVIL DRIVERS SALES'!$C$24:$G$24</definedName>
    <definedName name="Plant_and_equipment">'[4]AM MOVIL SALES-DRIVEN PRO FORMA'!$C$46:$E$46</definedName>
    <definedName name="PR_ICE" localSheetId="0">'[14]Defining SCENARIOS Command'!#REF!</definedName>
    <definedName name="PR_ICE">'[14]Defining SCENARIOS Command'!#REF!</definedName>
    <definedName name="PRI_CE" localSheetId="0">'[14]Defining SCENARIOS Command'!#REF!</definedName>
    <definedName name="PRI_CE">'[14]Defining SCENARIOS Command'!#REF!</definedName>
    <definedName name="Price" localSheetId="0">'[11]Defining SCENARIOS Command'!#REF!</definedName>
    <definedName name="Price">'[11]Defining SCENARIOS Command'!#REF!</definedName>
    <definedName name="pricegrowth" localSheetId="0">'[10]7-Spinner-A'!$C$8</definedName>
    <definedName name="pricegrowth">'[8]9-Spinner-A'!$C$8</definedName>
    <definedName name="Princ" localSheetId="0">#REF!</definedName>
    <definedName name="Princ">#REF!</definedName>
    <definedName name="Print_Area_MI" localSheetId="0">#REF!</definedName>
    <definedName name="Print_Area_MI">#REF!</definedName>
    <definedName name="Print_Area_Reset" localSheetId="1">OFFSET(Full_Print,0,0,Discount!Last_Row)</definedName>
    <definedName name="Print_Area_Reset" localSheetId="0">OFFSET('Op_Cash Cycles'!Full_Print,0,0,'Op_Cash Cycles'!Last_Row)</definedName>
    <definedName name="Print_Area_Reset">OFFSET(Full_Print,0,0,Last_Row)</definedName>
    <definedName name="Print500">[20]!Print500</definedName>
    <definedName name="PrintFY99">[20]!PrintFY99</definedName>
    <definedName name="Products_shipped" localSheetId="0">#REF!</definedName>
    <definedName name="Products_shipped">#REF!</definedName>
    <definedName name="profit" localSheetId="0">#REF!</definedName>
    <definedName name="profit">#REF!</definedName>
    <definedName name="Projection" localSheetId="0">#REF!</definedName>
    <definedName name="Projection">#REF!</definedName>
    <definedName name="q4CAUSAL" localSheetId="1" hidden="1">{"Consol.Financial Statement Details",#N/A,FALSE,"A"}</definedName>
    <definedName name="q4CAUSAL" localSheetId="0" hidden="1">{"Consol.Financial Statement Details",#N/A,FALSE,"A"}</definedName>
    <definedName name="q4CAUSAL" hidden="1">{"Consol.Financial Statement Details",#N/A,FALSE,"A"}</definedName>
    <definedName name="QQQQQ" localSheetId="0">#REF!</definedName>
    <definedName name="QQQQQ">#REF!</definedName>
    <definedName name="QTDcriteria">[9]ComboMaster!$L$29</definedName>
    <definedName name="r_RF" localSheetId="0">'[14]Defining SCENARIOS Command'!#REF!</definedName>
    <definedName name="r_RF">'[14]Defining SCENARIOS Command'!#REF!</definedName>
    <definedName name="RANGES" localSheetId="0">#REF!</definedName>
    <definedName name="RANGES">#REF!</definedName>
    <definedName name="RESTORE_1" localSheetId="0">#REF!</definedName>
    <definedName name="RESTORE_1">#REF!</definedName>
    <definedName name="RESTORE_2" localSheetId="0">#REF!</definedName>
    <definedName name="RESTORE_2">#REF!</definedName>
    <definedName name="Revenue" localSheetId="0">'Op_Cash Cycles'!$B$7:$C$7</definedName>
    <definedName name="revenue">'[8]Step 1 (2)'!$C$6</definedName>
    <definedName name="Revenues" localSheetId="0">'Op_Cash Cycles'!$B$7:$C$7</definedName>
    <definedName name="Revenues">#REF!</definedName>
    <definedName name="Risk_free_rate" localSheetId="0">'[11]Defining SCENARIOS Command'!#REF!</definedName>
    <definedName name="Risk_free_rate">'[11]Defining SCENARIOS Command'!#REF!</definedName>
    <definedName name="RISK_LESS_RATE" localSheetId="0">'[14]Defining SCENARIOS Command'!#REF!</definedName>
    <definedName name="RISK_LESS_RATE">'[14]Defining SCENARIOS Command'!#REF!</definedName>
    <definedName name="RISKFREE_RATE" localSheetId="0">'[14]Defining SCENARIOS Command'!#REF!</definedName>
    <definedName name="RISKFREE_RATE">'[14]Defining SCENARIOS Command'!#REF!</definedName>
    <definedName name="Riskless_Rate" localSheetId="0">'[11]Defining SCENARIOS Command'!#REF!</definedName>
    <definedName name="Riskless_Rate">'[11]Defining SCENARIOS Command'!#REF!</definedName>
    <definedName name="rRF" localSheetId="0">'[11]Defining SCENARIOS Command'!#REF!</definedName>
    <definedName name="rRF">'[11]Defining SCENARIOS Command'!#REF!</definedName>
    <definedName name="Sales" localSheetId="0">#REF!</definedName>
    <definedName name="Sales">#REF!</definedName>
    <definedName name="Sales_growth" localSheetId="0">'[10]7-Spinner-A'!$C$3</definedName>
    <definedName name="Sales_growth">'[8]9-Spinner-A'!$C$3</definedName>
    <definedName name="Sales_price" localSheetId="0">#REF!</definedName>
    <definedName name="Sales_price">#REF!</definedName>
    <definedName name="Salesb" localSheetId="0">#REF!</definedName>
    <definedName name="Salesb">#REF!</definedName>
    <definedName name="Salesc" localSheetId="0">#REF!</definedName>
    <definedName name="Salesc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llingExpense" localSheetId="0">#REF!</definedName>
    <definedName name="SellingExpense">#REF!</definedName>
    <definedName name="sencount" hidden="1">2</definedName>
    <definedName name="Service_revenues">'[4]AM MOVIL SALES-DRIVEN PRO FORMA'!$C$8:$E$8</definedName>
    <definedName name="SimulationSummary">'[4]SIMULATION SUMMARY'!$C$25:$D$54</definedName>
    <definedName name="solver_ver">1.2</definedName>
    <definedName name="Stock_Covariances">[6]Markowitz!$B$12:$F$16</definedName>
    <definedName name="Stock_Returns">[6]Markowitz!$B$7:$F$7</definedName>
    <definedName name="StockholdersEquity" localSheetId="0">#REF!</definedName>
    <definedName name="StockholdersEquity">#REF!</definedName>
    <definedName name="Store_A" localSheetId="0">#REF!</definedName>
    <definedName name="Store_A">#REF!</definedName>
    <definedName name="Store_B" localSheetId="0">#REF!</definedName>
    <definedName name="Store_B">#REF!</definedName>
    <definedName name="Store_C" localSheetId="0">#REF!</definedName>
    <definedName name="Store_C">#REF!</definedName>
    <definedName name="Summary">[16]!Summary</definedName>
    <definedName name="t" localSheetId="0">#REF!</definedName>
    <definedName name="t">#REF!</definedName>
    <definedName name="tax_rate" localSheetId="0">#REF!</definedName>
    <definedName name="tax_rate">#REF!</definedName>
    <definedName name="taxrate" localSheetId="0">'[10]7-Spinner-A'!$C$1</definedName>
    <definedName name="TaxRate">#REF!</definedName>
    <definedName name="Three_month_CDs">[21]Finance!$B$15,[21]Finance!$E$15</definedName>
    <definedName name="Time_horizon">[6]Bond1!$G$10</definedName>
    <definedName name="Total_cost" localSheetId="0">#REF!</definedName>
    <definedName name="Total_cost">#REF!</definedName>
    <definedName name="Total_from_factory" localSheetId="0">#REF!</definedName>
    <definedName name="Total_from_factory">#REF!</definedName>
    <definedName name="Total_from_warehouse" localSheetId="0">#REF!</definedName>
    <definedName name="Total_from_warehouse">'[8]34-Transport3'!$H$72:$H$83</definedName>
    <definedName name="Total_Interest" localSheetId="0">#REF!</definedName>
    <definedName name="Total_Interest">#REF!</definedName>
    <definedName name="total_lines">'[4]FORECAST MOVIL DRIVERS SALES'!$C$16:$G$16</definedName>
    <definedName name="Total_NPV" localSheetId="0">#REF!</definedName>
    <definedName name="Total_NPV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ceived" localSheetId="0">#REF!</definedName>
    <definedName name="Total_received">#REF!</definedName>
    <definedName name="Total_revenues">'[4]AM MOVIL SALES-DRIVEN PRO FORMA'!$C$10:$E$10</definedName>
    <definedName name="Total_sales" localSheetId="0">#REF!</definedName>
    <definedName name="Total_sales">#REF!</definedName>
    <definedName name="Total_shipped" localSheetId="0">#REF!</definedName>
    <definedName name="Total_shipped">#REF!</definedName>
    <definedName name="Total_to_customer" localSheetId="0">#REF!</definedName>
    <definedName name="Total_to_customer">#REF!</definedName>
    <definedName name="Total_to_warehouse" localSheetId="0">#REF!</definedName>
    <definedName name="Total_to_warehouse">#REF!</definedName>
    <definedName name="TotalNetIncome">'[22]IMPr 3 and 4 LLY IS'!$A$31</definedName>
    <definedName name="TRANSFER" localSheetId="0">#REF!</definedName>
    <definedName name="TRANSFER">#REF!</definedName>
    <definedName name="UNFormatPLforCurrentMonthVsBudget">[16]!UNFormatPLforCurrentMonthVsBudget</definedName>
    <definedName name="unit_cost">'[8]Step 1 (2)'!$C$3</definedName>
    <definedName name="Unit_price" localSheetId="0">#REF!</definedName>
    <definedName name="Unit_price">#REF!</definedName>
    <definedName name="Unit_sales" localSheetId="0">#REF!</definedName>
    <definedName name="Unit_sales">#REF!</definedName>
    <definedName name="Units_Sold" localSheetId="0">#REF!</definedName>
    <definedName name="Units_Sold">#REF!</definedName>
    <definedName name="Value_of_Call" localSheetId="0">'[11]Defining SCENARIOS Command'!#REF!</definedName>
    <definedName name="Value_of_Call">'[11]Defining SCENARIOS Command'!#REF!</definedName>
    <definedName name="Values_Entered" localSheetId="1">IF(Loan_Amount*Interest_Rate*Loan_Years*Loan_Start&gt;0,1,0)</definedName>
    <definedName name="Values_Entered" localSheetId="0">IF('Op_Cash Cycles'!Loan_Amount*'Op_Cash Cycles'!Interest_Rate*'Op_Cash Cycles'!Loan_Years*'Op_Cash Cycles'!Loan_Start&gt;0,1,0)</definedName>
    <definedName name="Values_Entered">IF(Loan_Amount*Interest_Rate*Loan_Years*Loan_Start&gt;0,1,0)</definedName>
    <definedName name="VAR_IANCE" localSheetId="0">'[14]Defining SCENARIOS Command'!#REF!</definedName>
    <definedName name="VAR_IANCE">'[14]Defining SCENARIOS Command'!#REF!</definedName>
    <definedName name="VAR_OF_RETURNS" localSheetId="0">'[14]Defining SCENARIOS Command'!#REF!</definedName>
    <definedName name="VAR_OF_RETURNS">'[14]Defining SCENARIOS Command'!#REF!</definedName>
    <definedName name="variable_cost">'[8]Step 1 (2)'!$C$7</definedName>
    <definedName name="Variable_costs" localSheetId="0">#REF!</definedName>
    <definedName name="Variable_costs">#REF!</definedName>
    <definedName name="Variable_costsb" localSheetId="0">#REF!</definedName>
    <definedName name="Variable_costsb">#REF!</definedName>
    <definedName name="Variable_costsc" localSheetId="0">#REF!</definedName>
    <definedName name="Variable_costsc">#REF!</definedName>
    <definedName name="Variable_costsx" localSheetId="0">#REF!</definedName>
    <definedName name="Variable_costsx">#REF!</definedName>
    <definedName name="Variance">'[11]Example SCENARIOS-Options'!$D$11</definedName>
    <definedName name="Variance_of_Returns" localSheetId="0">'[11]Defining SCENARIOS Command'!#REF!</definedName>
    <definedName name="Variance_of_Returns">'[11]Defining SCENARIOS Command'!#REF!</definedName>
    <definedName name="VC">'[2]S4-BreakEven'!$B$4</definedName>
    <definedName name="VOHStdP">'[8]Flexible Budget-B'!$B$13</definedName>
    <definedName name="Warehouse_capacity" localSheetId="0">#REF!</definedName>
    <definedName name="Warehouse_capacity">'[8]34-Transport3'!$C$50:$F$52</definedName>
    <definedName name="Warehouse_customer" localSheetId="0">#REF!</definedName>
    <definedName name="Warehouse_customer">#REF!</definedName>
    <definedName name="Warehouse_to_customer" localSheetId="0">#REF!</definedName>
    <definedName name="Warehouse_to_customer">#REF!</definedName>
    <definedName name="wrn.Consol.._.Financial._.Statement._.Details." localSheetId="1" hidden="1">{"Consol.Financial Statement Details",#N/A,FALSE,"A"}</definedName>
    <definedName name="wrn.Consol.._.Financial._.Statement._.Details." localSheetId="0" hidden="1">{"Consol.Financial Statement Details",#N/A,FALSE,"A"}</definedName>
    <definedName name="wrn.Consol.._.Financial._.Statement._.Details." hidden="1">{"Consol.Financial Statement Details",#N/A,FALSE,"A"}</definedName>
    <definedName name="x" localSheetId="0">'[11]Defining SCENARIOS Command'!#REF!</definedName>
    <definedName name="x">'[11]Defining SCENARIOS Command'!#REF!</definedName>
    <definedName name="y" localSheetId="0">#REF!</definedName>
    <definedName name="y">'[8]50-SUSTAIN GROWTH RATE (3)'!#REF!</definedName>
    <definedName name="YE_ARS" localSheetId="0">'[14]Defining SCENARIOS Command'!#REF!</definedName>
    <definedName name="YE_ARS">'[14]Defining SCENARIOS Command'!#REF!</definedName>
    <definedName name="Year_2005">'[4]AM MOVIL SALES-DRIVEN PRO FORMA'!$G$40</definedName>
    <definedName name="Year1cost" localSheetId="0">'[10]7-Spinner-A'!$C$5</definedName>
    <definedName name="Year1cost">'[8]9-Spinner-A'!$C$5</definedName>
    <definedName name="Year1price" localSheetId="0">'[10]7-Spinner-A'!$C$4</definedName>
    <definedName name="Year1price">'[8]9-Spinner-A'!$C$4</definedName>
    <definedName name="Year1sales" localSheetId="0">'[10]7-Spinner-A'!$C$2</definedName>
    <definedName name="Year1sales">'[8]9-Spinner-A'!$C$2</definedName>
    <definedName name="Year2005">'[4]AM MOVIL SALES-DRIVEN PRO FORMA'!$G$7</definedName>
    <definedName name="Years" localSheetId="0">'[11]Defining SCENARIOS Command'!#REF!</definedName>
    <definedName name="Years">'[11]Defining SCENARIOS Command'!#REF!</definedName>
    <definedName name="YEARS_Lines">'[4]FORECAST MOVIL DRIVERS SALES'!$C$7:$G$7</definedName>
    <definedName name="YTDcriteria">[9]ComboMaster!$C$29</definedName>
    <definedName name="σ2" localSheetId="0">'[11]Defining SCENARIOS Command'!#REF!</definedName>
    <definedName name="σ2">'[11]Defining SCENARIOS Command'!#REF!</definedName>
  </definedNames>
  <calcPr calcId="162913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5" i="2"/>
  <c r="C9" i="2"/>
  <c r="C8" i="2"/>
  <c r="C11" i="2"/>
  <c r="F9" i="1"/>
  <c r="F8" i="1"/>
  <c r="C8" i="1"/>
  <c r="C13" i="1"/>
  <c r="C14" i="1"/>
  <c r="F7" i="1"/>
  <c r="C7" i="1"/>
  <c r="C33" i="1"/>
  <c r="C34" i="1"/>
  <c r="C29" i="1"/>
  <c r="C11" i="1"/>
  <c r="C12" i="1"/>
  <c r="C15" i="1"/>
  <c r="C18" i="1"/>
  <c r="C26" i="1"/>
  <c r="C16" i="1"/>
  <c r="C17" i="1"/>
  <c r="C27" i="1"/>
  <c r="C28" i="1"/>
  <c r="C30" i="1"/>
</calcChain>
</file>

<file path=xl/sharedStrings.xml><?xml version="1.0" encoding="utf-8"?>
<sst xmlns="http://schemas.openxmlformats.org/spreadsheetml/2006/main" count="69" uniqueCount="58">
  <si>
    <t>Operating &amp; Cash Cycles</t>
  </si>
  <si>
    <t>Created by Daniel Feiman; (o) 310.540.6717; (m) 818.522.2892</t>
  </si>
  <si>
    <t>dsfeiman@BuildItBackwards.com</t>
  </si>
  <si>
    <t>www.BuildItBackwards.com</t>
  </si>
  <si>
    <t>Revenues</t>
  </si>
  <si>
    <t>Accounts receivable</t>
  </si>
  <si>
    <t>Cost of Goods Sold</t>
  </si>
  <si>
    <t>Inventory</t>
  </si>
  <si>
    <t>Days</t>
  </si>
  <si>
    <t>Accounts payable</t>
  </si>
  <si>
    <t>Accounts receivable turnover</t>
  </si>
  <si>
    <t>=Revenues/Accounts receivables</t>
  </si>
  <si>
    <t>Input cells you control</t>
  </si>
  <si>
    <t>Days Sales Outstanding (DSO)</t>
  </si>
  <si>
    <t>=Days/Accounts receivable turnover</t>
  </si>
  <si>
    <t>Output/Results cells</t>
  </si>
  <si>
    <t>Inventory turnover</t>
  </si>
  <si>
    <t>=Cost of Goods Sold/Inventory</t>
  </si>
  <si>
    <t>Days Inventory Outstanding (DIO)</t>
  </si>
  <si>
    <t>=Days/Inventory turnover</t>
  </si>
  <si>
    <t>Operating cycle (Days)</t>
  </si>
  <si>
    <t>=DSO + DIO</t>
  </si>
  <si>
    <t>Accounts payable turnover</t>
  </si>
  <si>
    <t>=Cost of Goods Sold/Accounts payable</t>
  </si>
  <si>
    <t>Days Payables Outstanding (DPO)</t>
  </si>
  <si>
    <t>=Days/Accounts payable turnover</t>
  </si>
  <si>
    <t>Cash cycle (Days)</t>
  </si>
  <si>
    <t>=Operating cycle-DPO</t>
  </si>
  <si>
    <t>Notes:</t>
  </si>
  <si>
    <t>Using the Spinners &amp; Scroll Bars:</t>
  </si>
  <si>
    <t>Insert Revenues &amp; Cost of Goods Sold from Income Statement</t>
  </si>
  <si>
    <t>Insert Accounts Receivable, Inventory &amp; Accounts Payable from Balance Sheet</t>
  </si>
  <si>
    <t>"Operating Cycle" refers how many days from buying inventory until collecting receivables</t>
  </si>
  <si>
    <t>"Cash Cycle" refers to the number of days cash is locked up in the working capital cycle</t>
  </si>
  <si>
    <t>=365/(Rev/AR)</t>
  </si>
  <si>
    <t>=365/(CoGS/Inv)</t>
  </si>
  <si>
    <t>=(DSO+DIO)</t>
  </si>
  <si>
    <t>=(DPO)</t>
  </si>
  <si>
    <t>=(DSO+DIO)-(DPO)</t>
  </si>
  <si>
    <t>Click for Alternative approach #1</t>
  </si>
  <si>
    <t>Operating cycle</t>
  </si>
  <si>
    <t>=(365/(Rev/AR))+(365/(CoGS/Inv))</t>
  </si>
  <si>
    <t>Cash cycle</t>
  </si>
  <si>
    <t>=OpCycle-(365/(CoGS/AP))</t>
  </si>
  <si>
    <t>Click for Alternative approach #2</t>
  </si>
  <si>
    <t>Calculate the value of a Discount</t>
  </si>
  <si>
    <t>Discount rate</t>
  </si>
  <si>
    <t>Use spinner to set Discount Percentage</t>
  </si>
  <si>
    <t>Final due</t>
  </si>
  <si>
    <t>Use scroll bar to set Final Due Days</t>
  </si>
  <si>
    <t>Discount period</t>
  </si>
  <si>
    <t>Use spinner to set Discount Period</t>
  </si>
  <si>
    <r>
      <t xml:space="preserve">Cost of </t>
    </r>
    <r>
      <rPr>
        <i/>
        <sz val="14"/>
        <rFont val="Arial"/>
        <family val="2"/>
      </rPr>
      <t>not</t>
    </r>
    <r>
      <rPr>
        <sz val="14"/>
        <rFont val="Arial"/>
        <family val="2"/>
      </rPr>
      <t xml:space="preserve"> taking the discount</t>
    </r>
  </si>
  <si>
    <t>=(C4/(1-C4))*($C$3/(C5-C6))</t>
  </si>
  <si>
    <t>[Annualized financing cost]</t>
  </si>
  <si>
    <t>Cost of borrowing or opportunity</t>
  </si>
  <si>
    <t>Use spinner to set Borrowing Cost</t>
  </si>
  <si>
    <t>Net savings for taking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</si>
</sst>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-* #,##0.00\ &quot;лв&quot;_-;\-* #,##0.00\ &quot;лв&quot;_-;_-* &quot;-&quot;??\ &quot;лв&quot;_-;_-@_-"/>
    <numFmt numFmtId="166" formatCode="0.0000"/>
  </numFmts>
  <fonts count="14" x14ac:knownFonts="1"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i/>
      <sz val="14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Protection="1">
      <protection locked="0"/>
    </xf>
    <xf numFmtId="164" fontId="3" fillId="0" borderId="0" xfId="2" applyNumberFormat="1" applyFont="1" applyProtection="1">
      <protection locked="0"/>
    </xf>
    <xf numFmtId="0" fontId="5" fillId="0" borderId="0" xfId="3" applyFont="1" applyProtection="1"/>
    <xf numFmtId="0" fontId="4" fillId="0" borderId="0" xfId="3" applyFont="1" applyProtection="1"/>
    <xf numFmtId="0" fontId="7" fillId="0" borderId="0" xfId="4" applyFont="1" applyAlignment="1" applyProtection="1"/>
    <xf numFmtId="0" fontId="3" fillId="0" borderId="0" xfId="1" applyFont="1" applyProtection="1"/>
    <xf numFmtId="164" fontId="3" fillId="0" borderId="0" xfId="2" applyNumberFormat="1" applyFont="1" applyProtection="1"/>
    <xf numFmtId="0" fontId="2" fillId="0" borderId="0" xfId="1" applyFont="1" applyProtection="1"/>
    <xf numFmtId="164" fontId="2" fillId="0" borderId="0" xfId="2" applyNumberFormat="1" applyFont="1" applyProtection="1"/>
    <xf numFmtId="0" fontId="2" fillId="0" borderId="0" xfId="1" applyFont="1" applyProtection="1">
      <protection locked="0"/>
    </xf>
    <xf numFmtId="164" fontId="2" fillId="2" borderId="1" xfId="2" applyNumberFormat="1" applyFont="1" applyFill="1" applyBorder="1" applyProtection="1">
      <protection locked="0"/>
    </xf>
    <xf numFmtId="0" fontId="1" fillId="0" borderId="0" xfId="1" applyFont="1" applyProtection="1">
      <protection locked="0"/>
    </xf>
    <xf numFmtId="37" fontId="2" fillId="3" borderId="1" xfId="2" applyNumberFormat="1" applyFont="1" applyFill="1" applyBorder="1" applyProtection="1">
      <protection locked="0"/>
    </xf>
    <xf numFmtId="37" fontId="2" fillId="4" borderId="1" xfId="2" applyNumberFormat="1" applyFont="1" applyFill="1" applyBorder="1" applyProtection="1"/>
    <xf numFmtId="0" fontId="2" fillId="0" borderId="0" xfId="1" quotePrefix="1" applyFont="1" applyProtection="1">
      <protection locked="0"/>
    </xf>
    <xf numFmtId="164" fontId="2" fillId="0" borderId="0" xfId="2" applyNumberFormat="1" applyFont="1" applyProtection="1">
      <protection locked="0"/>
    </xf>
    <xf numFmtId="0" fontId="2" fillId="2" borderId="0" xfId="3" applyFont="1" applyFill="1" applyProtection="1">
      <protection locked="0"/>
    </xf>
    <xf numFmtId="0" fontId="2" fillId="0" borderId="0" xfId="3" applyFont="1" applyProtection="1">
      <protection locked="0"/>
    </xf>
    <xf numFmtId="3" fontId="2" fillId="0" borderId="0" xfId="5" applyNumberFormat="1" applyFont="1" applyProtection="1">
      <protection locked="0"/>
    </xf>
    <xf numFmtId="0" fontId="2" fillId="4" borderId="0" xfId="3" applyFont="1" applyFill="1" applyProtection="1">
      <protection locked="0"/>
    </xf>
    <xf numFmtId="37" fontId="3" fillId="4" borderId="1" xfId="2" applyNumberFormat="1" applyFont="1" applyFill="1" applyBorder="1" applyProtection="1"/>
    <xf numFmtId="37" fontId="3" fillId="0" borderId="0" xfId="2" applyNumberFormat="1" applyFont="1" applyFill="1" applyBorder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2" fillId="3" borderId="0" xfId="1" applyFont="1" applyFill="1" applyProtection="1">
      <protection locked="0"/>
    </xf>
    <xf numFmtId="0" fontId="2" fillId="3" borderId="0" xfId="1" quotePrefix="1" applyFont="1" applyFill="1" applyProtection="1">
      <protection locked="0"/>
    </xf>
    <xf numFmtId="164" fontId="2" fillId="3" borderId="0" xfId="2" applyNumberFormat="1" applyFont="1" applyFill="1" applyProtection="1">
      <protection locked="0"/>
    </xf>
    <xf numFmtId="37" fontId="2" fillId="3" borderId="0" xfId="2" applyNumberFormat="1" applyFont="1" applyFill="1" applyProtection="1">
      <protection locked="0"/>
    </xf>
    <xf numFmtId="37" fontId="2" fillId="0" borderId="0" xfId="2" applyNumberFormat="1" applyFont="1" applyProtection="1">
      <protection locked="0"/>
    </xf>
    <xf numFmtId="37" fontId="2" fillId="4" borderId="0" xfId="2" applyNumberFormat="1" applyFont="1" applyFill="1" applyProtection="1"/>
    <xf numFmtId="164" fontId="8" fillId="0" borderId="0" xfId="2" applyNumberFormat="1" applyFont="1" applyProtection="1">
      <protection locked="0"/>
    </xf>
    <xf numFmtId="0" fontId="2" fillId="0" borderId="0" xfId="1" applyFont="1" applyFill="1" applyBorder="1" applyProtection="1">
      <protection locked="0"/>
    </xf>
    <xf numFmtId="0" fontId="9" fillId="0" borderId="0" xfId="3" applyFont="1" applyProtection="1">
      <protection locked="0"/>
    </xf>
    <xf numFmtId="0" fontId="10" fillId="0" borderId="0" xfId="3" applyFont="1" applyProtection="1">
      <protection locked="0"/>
    </xf>
    <xf numFmtId="0" fontId="10" fillId="2" borderId="0" xfId="3" applyFont="1" applyFill="1" applyProtection="1">
      <protection locked="0"/>
    </xf>
    <xf numFmtId="3" fontId="10" fillId="0" borderId="0" xfId="5" applyNumberFormat="1" applyFont="1" applyProtection="1">
      <protection locked="0"/>
    </xf>
    <xf numFmtId="0" fontId="10" fillId="4" borderId="0" xfId="3" applyFont="1" applyFill="1" applyProtection="1">
      <protection locked="0"/>
    </xf>
    <xf numFmtId="0" fontId="10" fillId="3" borderId="0" xfId="3" applyFont="1" applyFill="1" applyProtection="1">
      <protection locked="0"/>
    </xf>
    <xf numFmtId="10" fontId="10" fillId="2" borderId="0" xfId="6" applyNumberFormat="1" applyFont="1" applyFill="1" applyProtection="1">
      <protection locked="0"/>
    </xf>
    <xf numFmtId="0" fontId="11" fillId="0" borderId="0" xfId="3" applyFont="1" applyProtection="1">
      <protection locked="0"/>
    </xf>
    <xf numFmtId="0" fontId="10" fillId="0" borderId="0" xfId="3" applyFont="1" applyAlignment="1" applyProtection="1">
      <protection locked="0"/>
    </xf>
    <xf numFmtId="0" fontId="10" fillId="5" borderId="0" xfId="3" applyFont="1" applyFill="1" applyProtection="1">
      <protection locked="0"/>
    </xf>
    <xf numFmtId="10" fontId="10" fillId="6" borderId="2" xfId="6" applyNumberFormat="1" applyFont="1" applyFill="1" applyBorder="1" applyProtection="1"/>
    <xf numFmtId="10" fontId="10" fillId="0" borderId="3" xfId="6" quotePrefix="1" applyNumberFormat="1" applyFont="1" applyFill="1" applyBorder="1" applyAlignment="1" applyProtection="1">
      <protection locked="0"/>
    </xf>
    <xf numFmtId="10" fontId="10" fillId="0" borderId="0" xfId="6" quotePrefix="1" applyNumberFormat="1" applyFont="1" applyFill="1" applyBorder="1" applyAlignment="1" applyProtection="1">
      <protection locked="0"/>
    </xf>
    <xf numFmtId="0" fontId="10" fillId="0" borderId="0" xfId="3" applyFont="1" applyAlignment="1" applyProtection="1">
      <alignment horizontal="left"/>
      <protection locked="0"/>
    </xf>
    <xf numFmtId="166" fontId="10" fillId="6" borderId="0" xfId="3" applyNumberFormat="1" applyFont="1" applyFill="1" applyProtection="1">
      <protection locked="0"/>
    </xf>
    <xf numFmtId="0" fontId="10" fillId="0" borderId="0" xfId="3" applyFont="1" applyProtection="1"/>
    <xf numFmtId="10" fontId="10" fillId="4" borderId="2" xfId="3" applyNumberFormat="1" applyFont="1" applyFill="1" applyBorder="1" applyProtection="1"/>
    <xf numFmtId="3" fontId="10" fillId="0" borderId="0" xfId="5" applyNumberFormat="1" applyFont="1" applyProtection="1"/>
    <xf numFmtId="10" fontId="10" fillId="0" borderId="0" xfId="3" applyNumberFormat="1" applyFont="1" applyFill="1" applyBorder="1" applyProtection="1"/>
    <xf numFmtId="0" fontId="5" fillId="0" borderId="0" xfId="3" applyFont="1" applyAlignment="1" applyProtection="1"/>
    <xf numFmtId="0" fontId="13" fillId="0" borderId="0" xfId="4" applyFont="1" applyAlignment="1" applyProtection="1"/>
    <xf numFmtId="0" fontId="5" fillId="0" borderId="0" xfId="3" applyFont="1" applyAlignment="1" applyProtection="1">
      <alignment horizontal="center"/>
    </xf>
    <xf numFmtId="0" fontId="10" fillId="0" borderId="0" xfId="3" applyFont="1" applyAlignment="1" applyProtection="1">
      <alignment horizontal="left"/>
      <protection locked="0"/>
    </xf>
    <xf numFmtId="0" fontId="7" fillId="0" borderId="0" xfId="4" applyFont="1" applyAlignment="1" applyProtection="1">
      <alignment horizontal="center"/>
    </xf>
  </cellXfs>
  <cellStyles count="7">
    <cellStyle name="Currency 2" xfId="5"/>
    <cellStyle name="Currency 3 2" xfId="2"/>
    <cellStyle name="Hyperlink" xfId="4" builtinId="8"/>
    <cellStyle name="Normal" xfId="0" builtinId="0"/>
    <cellStyle name="Normal 3 2" xfId="1"/>
    <cellStyle name="Normal_Discount" xfId="3"/>
    <cellStyle name="Percent 2" xfId="6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22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1" Type="http://schemas.openxmlformats.org/officeDocument/2006/relationships/externalLink" Target="externalLinks/externalLink9.xml"/><Relationship Id="rId12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6.xml"/><Relationship Id="rId1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Spin" dx="16" fmlaLink="$D$7" max="30000" page="10" val="125"/>
</file>

<file path=xl/ctrlProps/ctrlProp2.xml><?xml version="1.0" encoding="utf-8"?>
<formControlPr xmlns="http://schemas.microsoft.com/office/spreadsheetml/2009/9/main" objectType="Spin" dx="16" fmlaLink="$D$8" max="30000" page="10" val="80"/>
</file>

<file path=xl/ctrlProps/ctrlProp3.xml><?xml version="1.0" encoding="utf-8"?>
<formControlPr xmlns="http://schemas.microsoft.com/office/spreadsheetml/2009/9/main" objectType="Scroll" dx="26" fmlaLink="G7" horiz="1" inc="10" max="30000" page="100" val="320"/>
</file>

<file path=xl/ctrlProps/ctrlProp4.xml><?xml version="1.0" encoding="utf-8"?>
<formControlPr xmlns="http://schemas.microsoft.com/office/spreadsheetml/2009/9/main" objectType="Scroll" dx="26" fmlaLink="G8" horiz="1" inc="10" max="30000" page="100" val="200"/>
</file>

<file path=xl/ctrlProps/ctrlProp5.xml><?xml version="1.0" encoding="utf-8"?>
<formControlPr xmlns="http://schemas.microsoft.com/office/spreadsheetml/2009/9/main" objectType="Scroll" dx="26" fmlaLink="G9" horiz="1" inc="10" max="30000" page="100" val="200"/>
</file>

<file path=xl/ctrlProps/ctrlProp6.xml><?xml version="1.0" encoding="utf-8"?>
<formControlPr xmlns="http://schemas.microsoft.com/office/spreadsheetml/2009/9/main" objectType="Spin" dx="12" fmlaLink="$C$7" max="30000" page="10" val="10"/>
</file>

<file path=xl/ctrlProps/ctrlProp7.xml><?xml version="1.0" encoding="utf-8"?>
<formControlPr xmlns="http://schemas.microsoft.com/office/spreadsheetml/2009/9/main" objectType="Scroll" dx="16" fmlaLink="$C$6" horiz="1" max="100" page="10" val="30"/>
</file>

<file path=xl/ctrlProps/ctrlProp8.xml><?xml version="1.0" encoding="utf-8"?>
<formControlPr xmlns="http://schemas.microsoft.com/office/spreadsheetml/2009/9/main" objectType="Spin" dx="12" fmlaLink="$E$5" max="30000" page="10" val="20"/>
</file>

<file path=xl/ctrlProps/ctrlProp9.xml><?xml version="1.0" encoding="utf-8"?>
<formControlPr xmlns="http://schemas.microsoft.com/office/spreadsheetml/2009/9/main" objectType="Spin" dx="12" fmlaLink="D10" max="30000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6</xdr:row>
          <xdr:rowOff>38100</xdr:rowOff>
        </xdr:from>
        <xdr:to>
          <xdr:col>4</xdr:col>
          <xdr:colOff>25400</xdr:colOff>
          <xdr:row>7</xdr:row>
          <xdr:rowOff>25400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5</xdr:col>
      <xdr:colOff>205740</xdr:colOff>
      <xdr:row>3</xdr:row>
      <xdr:rowOff>30480</xdr:rowOff>
    </xdr:from>
    <xdr:ext cx="664029" cy="419259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5966460" y="586740"/>
          <a:ext cx="664029" cy="41925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7</xdr:row>
          <xdr:rowOff>38100</xdr:rowOff>
        </xdr:from>
        <xdr:to>
          <xdr:col>4</xdr:col>
          <xdr:colOff>25400</xdr:colOff>
          <xdr:row>8</xdr:row>
          <xdr:rowOff>25400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25400</xdr:rowOff>
        </xdr:from>
        <xdr:to>
          <xdr:col>6</xdr:col>
          <xdr:colOff>622300</xdr:colOff>
          <xdr:row>6</xdr:row>
          <xdr:rowOff>177800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25400</xdr:rowOff>
        </xdr:from>
        <xdr:to>
          <xdr:col>6</xdr:col>
          <xdr:colOff>622300</xdr:colOff>
          <xdr:row>7</xdr:row>
          <xdr:rowOff>177800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25400</xdr:rowOff>
        </xdr:from>
        <xdr:to>
          <xdr:col>6</xdr:col>
          <xdr:colOff>622300</xdr:colOff>
          <xdr:row>8</xdr:row>
          <xdr:rowOff>177800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</xdr:colOff>
      <xdr:row>30</xdr:row>
      <xdr:rowOff>106680</xdr:rowOff>
    </xdr:from>
    <xdr:to>
      <xdr:col>1</xdr:col>
      <xdr:colOff>2423160</xdr:colOff>
      <xdr:row>30</xdr:row>
      <xdr:rowOff>106680</xdr:rowOff>
    </xdr:to>
    <xdr:cxnSp macro="">
      <xdr:nvCxnSpPr>
        <xdr:cNvPr id="8" name="Straight Arrow Connector 7"/>
        <xdr:cNvCxnSpPr/>
      </xdr:nvCxnSpPr>
      <xdr:spPr>
        <a:xfrm flipH="1">
          <a:off x="304800" y="5867400"/>
          <a:ext cx="2385060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34</xdr:row>
      <xdr:rowOff>121920</xdr:rowOff>
    </xdr:from>
    <xdr:to>
      <xdr:col>1</xdr:col>
      <xdr:colOff>2423160</xdr:colOff>
      <xdr:row>34</xdr:row>
      <xdr:rowOff>121920</xdr:rowOff>
    </xdr:to>
    <xdr:cxnSp macro="">
      <xdr:nvCxnSpPr>
        <xdr:cNvPr id="9" name="Straight Arrow Connector 8"/>
        <xdr:cNvCxnSpPr/>
      </xdr:nvCxnSpPr>
      <xdr:spPr>
        <a:xfrm flipH="1">
          <a:off x="304800" y="6667500"/>
          <a:ext cx="2385060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5</xdr:row>
          <xdr:rowOff>292100</xdr:rowOff>
        </xdr:from>
        <xdr:to>
          <xdr:col>4</xdr:col>
          <xdr:colOff>25400</xdr:colOff>
          <xdr:row>6</xdr:row>
          <xdr:rowOff>279400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</xdr:row>
          <xdr:rowOff>12700</xdr:rowOff>
        </xdr:from>
        <xdr:to>
          <xdr:col>4</xdr:col>
          <xdr:colOff>0</xdr:colOff>
          <xdr:row>6</xdr:row>
          <xdr:rowOff>63500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4</xdr:row>
          <xdr:rowOff>25400</xdr:rowOff>
        </xdr:from>
        <xdr:to>
          <xdr:col>3</xdr:col>
          <xdr:colOff>1016000</xdr:colOff>
          <xdr:row>4</xdr:row>
          <xdr:rowOff>254000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2</xdr:col>
      <xdr:colOff>962299</xdr:colOff>
      <xdr:row>12</xdr:row>
      <xdr:rowOff>149134</xdr:rowOff>
    </xdr:from>
    <xdr:ext cx="664029" cy="419259"/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4147459" y="2618014"/>
          <a:ext cx="664029" cy="419259"/>
        </a:xfrm>
        <a:prstGeom prst="rect">
          <a:avLst/>
        </a:prstGeom>
      </xdr:spPr>
    </xdr:pic>
    <xdr:clientData/>
  </xdr:oneCellAnchor>
  <xdr:twoCellAnchor>
    <xdr:from>
      <xdr:col>4</xdr:col>
      <xdr:colOff>7620</xdr:colOff>
      <xdr:row>4</xdr:row>
      <xdr:rowOff>144780</xdr:rowOff>
    </xdr:from>
    <xdr:to>
      <xdr:col>4</xdr:col>
      <xdr:colOff>350520</xdr:colOff>
      <xdr:row>4</xdr:row>
      <xdr:rowOff>144780</xdr:rowOff>
    </xdr:to>
    <xdr:cxnSp macro="">
      <xdr:nvCxnSpPr>
        <xdr:cNvPr id="6" name="Straight Arrow Connector 5"/>
        <xdr:cNvCxnSpPr/>
      </xdr:nvCxnSpPr>
      <xdr:spPr>
        <a:xfrm flipH="1">
          <a:off x="5173980" y="1028700"/>
          <a:ext cx="3429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5</xdr:row>
      <xdr:rowOff>144780</xdr:rowOff>
    </xdr:from>
    <xdr:to>
      <xdr:col>4</xdr:col>
      <xdr:colOff>350520</xdr:colOff>
      <xdr:row>5</xdr:row>
      <xdr:rowOff>144780</xdr:rowOff>
    </xdr:to>
    <xdr:cxnSp macro="">
      <xdr:nvCxnSpPr>
        <xdr:cNvPr id="7" name="Straight Arrow Connector 6"/>
        <xdr:cNvCxnSpPr/>
      </xdr:nvCxnSpPr>
      <xdr:spPr>
        <a:xfrm flipH="1">
          <a:off x="5173980" y="1249680"/>
          <a:ext cx="3429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9</xdr:row>
          <xdr:rowOff>25400</xdr:rowOff>
        </xdr:from>
        <xdr:to>
          <xdr:col>3</xdr:col>
          <xdr:colOff>1016000</xdr:colOff>
          <xdr:row>9</xdr:row>
          <xdr:rowOff>254000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0</xdr:colOff>
      <xdr:row>9</xdr:row>
      <xdr:rowOff>144780</xdr:rowOff>
    </xdr:from>
    <xdr:to>
      <xdr:col>4</xdr:col>
      <xdr:colOff>342900</xdr:colOff>
      <xdr:row>9</xdr:row>
      <xdr:rowOff>144780</xdr:rowOff>
    </xdr:to>
    <xdr:cxnSp macro="">
      <xdr:nvCxnSpPr>
        <xdr:cNvPr id="9" name="Straight Arrow Connector 8"/>
        <xdr:cNvCxnSpPr/>
      </xdr:nvCxnSpPr>
      <xdr:spPr>
        <a:xfrm flipH="1">
          <a:off x="5166360" y="1935480"/>
          <a:ext cx="3429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6</xdr:row>
      <xdr:rowOff>114300</xdr:rowOff>
    </xdr:from>
    <xdr:to>
      <xdr:col>5</xdr:col>
      <xdr:colOff>0</xdr:colOff>
      <xdr:row>6</xdr:row>
      <xdr:rowOff>114300</xdr:rowOff>
    </xdr:to>
    <xdr:cxnSp macro="">
      <xdr:nvCxnSpPr>
        <xdr:cNvPr id="10" name="Straight Arrow Connector 9"/>
        <xdr:cNvCxnSpPr/>
      </xdr:nvCxnSpPr>
      <xdr:spPr>
        <a:xfrm flipH="1">
          <a:off x="5181600" y="1440180"/>
          <a:ext cx="33528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\Templates%209%20Mar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Forecasting%20&amp;%20Budgeting%20using%20Excel/F&amp;BUE%20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CR%20Customer/Local%20Settings/Temporary%20Internet%20Files/Content.IE5/LWCBXPW1/EXCESS%20WORKSHEE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sfeiman/Documents/FinancialModeling/Seminars/AF&amp;GEFSMP/AF&amp;GEFSMP-master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Advanced%20Financial%20Analysis%20&amp;%20Modeling%20using%20Excel/Extra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Wayne%20Price/My%20Documents/FINANCIAL%20ANALYSIS%20MODELING%20USING%20EXCEL/DAY%201/FAME%20DAY%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Mini%20MBA-Finance/MMBAFE%20templates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icDemo1/050c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Financial%20Analysis/Advanced%20Financial%20Analysis/FAME%20Worksheets%202007%20Day%201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sfeiman/Documents/FinancialModeling/Cash%20flow/Ops%20&amp;%20Cash%20cycle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CR%20Customer/Local%20Settings/Temporary%20Internet%20Files/Content.IE5/LWCBXPW1/FM11_Ch_11_Tool_Kit_Sim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sfeiman/Documents/FinancialModeling/Seminars/FFTSMP/Spreadsheets/2%20Day/Fin%204%20the%20Sup%20Mgmt%20Prof%202-day%20workbook-Solutions-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icDemo1/500Bi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Excel/Solver/Finance%20Examp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LGuendoo7855/Desktop/TEACHING/QC/Excel%20Financial/Chapter%2005%20IM%204e%20IM%20problem%20set%20sol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\Users\dsfeiman\Documents\FinancialModeling\Excel\Excel_Tips\Excel%20tips%20&amp;%20trick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CR%20Customer/Local%20Settings/Temporary%20Internet%20Files/Content.IE5/LWCBXPW1/FAME%20DAY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icDemo1/FCST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My%20Documents/Seminars/Risk/Financial%20Risk%20Management/Credit%20Portfolio%20Mgmt/Excel%20models/Investment%20Examp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Mini%20MBA%20Acct/Mini%20MBA%20AcctBook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dfeiman/LOCALS~1/Temp/Temporary%20Directory%201%20for%20MacroPractice.zip/VariableSumAndHead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Spinner-A"/>
      <sheetName val="8-Spinner-B"/>
      <sheetName val="9-Spinner-C"/>
      <sheetName val="10-Spinner-D"/>
      <sheetName val="11-Spinner-E"/>
      <sheetName val="12-Spinner-F"/>
      <sheetName val="13-Spinner-G"/>
      <sheetName val="14-EOQ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C1">
            <v>0.4</v>
          </cell>
        </row>
        <row r="2">
          <cell r="C2">
            <v>10000</v>
          </cell>
        </row>
        <row r="3">
          <cell r="C3">
            <v>0.1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0.04</v>
          </cell>
        </row>
        <row r="8">
          <cell r="C8">
            <v>0.06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&amp;GEFTSMP"/>
      <sheetName val="Financial Statements"/>
      <sheetName val="Fin vs Man Acct"/>
      <sheetName val="Instructions"/>
      <sheetName val="Lease-Buy"/>
      <sheetName val="WACC &amp; CAPM"/>
      <sheetName val="PPP"/>
      <sheetName val="PPP-Table"/>
      <sheetName val="PerCap GDP Cn In Br"/>
      <sheetName val="Bus Cyc"/>
      <sheetName val="Business cycle"/>
      <sheetName val="Cycles"/>
      <sheetName val="ffm19model"/>
      <sheetName val="ffm19model (2)"/>
      <sheetName val="Cross rate-Problem"/>
      <sheetName val="Cross rate-Solution"/>
      <sheetName val="Channel Stuffing"/>
      <sheetName val="CS Questions"/>
      <sheetName val="Cookie Jar"/>
      <sheetName val="CJ Questions"/>
      <sheetName val="Z-Score"/>
      <sheetName val="MScore JP case"/>
      <sheetName val="MScore JP solution"/>
      <sheetName val="MScore MV case"/>
      <sheetName val="MScore MV solution"/>
      <sheetName val="Supplier Financi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 refreshError="1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4">
          <cell r="C44">
            <v>3289.207492795389</v>
          </cell>
          <cell r="D44">
            <v>5501</v>
          </cell>
          <cell r="E44">
            <v>11243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 MBA-Acct"/>
      <sheetName val="Op Cycle"/>
      <sheetName val="CashInflows"/>
      <sheetName val="CashOutflows"/>
      <sheetName val="Totals"/>
      <sheetName val="CashFlow"/>
      <sheetName val="StraightLine"/>
      <sheetName val="SumOfTheYearsDigits"/>
      <sheetName val="DDB"/>
      <sheetName val="DDB Revert"/>
      <sheetName val="UnitsOfProduction"/>
      <sheetName val="Prod bud"/>
      <sheetName val="Purchase bud"/>
      <sheetName val="Labor bud"/>
      <sheetName val="Manuf Overhead Bud"/>
      <sheetName val="Ending Inventory budget"/>
      <sheetName val="Cost Of Goods Sold budget"/>
      <sheetName val="Non Manuf Cost budget"/>
      <sheetName val="Pro forma"/>
      <sheetName val="Income Statement"/>
      <sheetName val="Balance Sheet"/>
      <sheetName val="Cash Flow"/>
      <sheetName val="Leverage Example"/>
      <sheetName val="Alternative"/>
      <sheetName val="Chart1"/>
      <sheetName val="BE model"/>
      <sheetName val="CVP-Leveraged"/>
      <sheetName val="CVP-Conservative"/>
      <sheetName val="Basics"/>
      <sheetName val="WACC Case solution"/>
      <sheetName val="NPV et al"/>
      <sheetName val="Discount"/>
      <sheetName val="Discounting case"/>
      <sheetName val="EOQ"/>
      <sheetName val="Assumptions"/>
      <sheetName val="Leverage"/>
      <sheetName val="Leverage setup"/>
      <sheetName val="Lev Alt"/>
      <sheetName val="DCL"/>
      <sheetName val="Sheet14"/>
      <sheetName val="CapBud cho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>
            <v>50</v>
          </cell>
        </row>
        <row r="4">
          <cell r="C4">
            <v>1.5</v>
          </cell>
        </row>
        <row r="5">
          <cell r="C5">
            <v>100000</v>
          </cell>
        </row>
        <row r="6">
          <cell r="C6">
            <v>2581.9888974716114</v>
          </cell>
        </row>
        <row r="7">
          <cell r="C7">
            <v>1936.4916731037085</v>
          </cell>
        </row>
        <row r="8">
          <cell r="C8">
            <v>1936.4916731037083</v>
          </cell>
        </row>
        <row r="10">
          <cell r="C10">
            <v>38.729833462074168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trlProp" Target="../ctrlProps/ctrlProp1.xml"/><Relationship Id="rId7" Type="http://schemas.openxmlformats.org/officeDocument/2006/relationships/ctrlProp" Target="../ctrlProps/ctrlProp2.xml"/><Relationship Id="rId8" Type="http://schemas.openxmlformats.org/officeDocument/2006/relationships/ctrlProp" Target="../ctrlProps/ctrlProp3.xml"/><Relationship Id="rId9" Type="http://schemas.openxmlformats.org/officeDocument/2006/relationships/ctrlProp" Target="../ctrlProps/ctrlProp4.xml"/><Relationship Id="rId10" Type="http://schemas.openxmlformats.org/officeDocument/2006/relationships/ctrlProp" Target="../ctrlProps/ctrlProp5.xml"/><Relationship Id="rId1" Type="http://schemas.openxmlformats.org/officeDocument/2006/relationships/hyperlink" Target="mailto:dsfeiman@BuildItBackwards.com" TargetMode="External"/><Relationship Id="rId2" Type="http://schemas.openxmlformats.org/officeDocument/2006/relationships/hyperlink" Target="http://www.builditbackward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Relationship Id="rId5" Type="http://schemas.openxmlformats.org/officeDocument/2006/relationships/vmlDrawing" Target="../drawings/vmlDrawing2.vml"/><Relationship Id="rId6" Type="http://schemas.openxmlformats.org/officeDocument/2006/relationships/ctrlProp" Target="../ctrlProps/ctrlProp6.xml"/><Relationship Id="rId7" Type="http://schemas.openxmlformats.org/officeDocument/2006/relationships/ctrlProp" Target="../ctrlProps/ctrlProp7.xml"/><Relationship Id="rId8" Type="http://schemas.openxmlformats.org/officeDocument/2006/relationships/ctrlProp" Target="../ctrlProps/ctrlProp8.xml"/><Relationship Id="rId9" Type="http://schemas.openxmlformats.org/officeDocument/2006/relationships/ctrlProp" Target="../ctrlProps/ctrlProp9.xml"/><Relationship Id="rId1" Type="http://schemas.openxmlformats.org/officeDocument/2006/relationships/hyperlink" Target="mailto:dsfeiman@BuildItBackwards.com" TargetMode="External"/><Relationship Id="rId2" Type="http://schemas.openxmlformats.org/officeDocument/2006/relationships/hyperlink" Target="http://www.builditbackw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B2:O41"/>
  <sheetViews>
    <sheetView tabSelected="1" workbookViewId="0">
      <selection activeCell="D15" sqref="D15"/>
    </sheetView>
  </sheetViews>
  <sheetFormatPr baseColWidth="10" defaultColWidth="7.42578125" defaultRowHeight="16" outlineLevelRow="1" x14ac:dyDescent="0.2"/>
  <cols>
    <col min="1" max="1" width="3.140625" style="10" customWidth="1"/>
    <col min="2" max="2" width="29" style="10" customWidth="1"/>
    <col min="3" max="3" width="11.42578125" style="16" customWidth="1"/>
    <col min="4" max="4" width="7.5703125" style="10" customWidth="1"/>
    <col min="5" max="5" width="17.5703125" style="10" bestFit="1" customWidth="1"/>
    <col min="6" max="6" width="10.5703125" style="16" customWidth="1"/>
    <col min="7" max="16384" width="7.42578125" style="10"/>
  </cols>
  <sheetData>
    <row r="2" spans="2:15" s="1" customFormat="1" x14ac:dyDescent="0.2">
      <c r="B2" s="1" t="s">
        <v>0</v>
      </c>
      <c r="C2" s="2"/>
      <c r="F2" s="2"/>
    </row>
    <row r="3" spans="2:15" s="3" customFormat="1" ht="13" x14ac:dyDescent="0.1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s="4" customFormat="1" ht="13" x14ac:dyDescent="0.15">
      <c r="C4" s="5" t="s">
        <v>2</v>
      </c>
      <c r="D4" s="5"/>
      <c r="I4" s="5" t="s">
        <v>3</v>
      </c>
    </row>
    <row r="5" spans="2:15" s="6" customFormat="1" x14ac:dyDescent="0.2">
      <c r="C5" s="7"/>
      <c r="F5" s="7"/>
    </row>
    <row r="6" spans="2:15" s="8" customFormat="1" x14ac:dyDescent="0.2">
      <c r="C6" s="9"/>
      <c r="F6" s="9"/>
    </row>
    <row r="7" spans="2:15" x14ac:dyDescent="0.2">
      <c r="B7" s="10" t="s">
        <v>4</v>
      </c>
      <c r="C7" s="11">
        <f>D7*10000</f>
        <v>1250000</v>
      </c>
      <c r="D7" s="10">
        <v>125</v>
      </c>
      <c r="E7" s="10" t="s">
        <v>5</v>
      </c>
      <c r="F7" s="11">
        <f>G7*1000</f>
        <v>320000</v>
      </c>
      <c r="G7" s="10">
        <v>320</v>
      </c>
      <c r="H7" s="12">
        <v>250</v>
      </c>
    </row>
    <row r="8" spans="2:15" x14ac:dyDescent="0.2">
      <c r="B8" s="10" t="s">
        <v>6</v>
      </c>
      <c r="C8" s="11">
        <f>D8*10000</f>
        <v>800000</v>
      </c>
      <c r="D8" s="10">
        <v>80</v>
      </c>
      <c r="E8" s="10" t="s">
        <v>7</v>
      </c>
      <c r="F8" s="11">
        <f>G8*1000</f>
        <v>200000</v>
      </c>
      <c r="G8" s="10">
        <v>200</v>
      </c>
    </row>
    <row r="9" spans="2:15" x14ac:dyDescent="0.2">
      <c r="B9" s="10" t="s">
        <v>8</v>
      </c>
      <c r="C9" s="13">
        <v>365</v>
      </c>
      <c r="E9" s="10" t="s">
        <v>9</v>
      </c>
      <c r="F9" s="11">
        <f>G9*1000</f>
        <v>200000</v>
      </c>
      <c r="G9" s="10">
        <v>200</v>
      </c>
    </row>
    <row r="11" spans="2:15" x14ac:dyDescent="0.2">
      <c r="B11" s="10" t="s">
        <v>10</v>
      </c>
      <c r="C11" s="14">
        <f>C7/F7</f>
        <v>3.90625</v>
      </c>
      <c r="D11" s="15" t="s">
        <v>11</v>
      </c>
      <c r="G11" s="17"/>
      <c r="H11" s="18" t="s">
        <v>12</v>
      </c>
      <c r="I11" s="19"/>
    </row>
    <row r="12" spans="2:15" x14ac:dyDescent="0.2">
      <c r="B12" s="10" t="s">
        <v>13</v>
      </c>
      <c r="C12" s="14">
        <f>Days/C11</f>
        <v>93.44</v>
      </c>
      <c r="D12" s="15" t="s">
        <v>14</v>
      </c>
      <c r="G12" s="20"/>
      <c r="H12" s="18" t="s">
        <v>15</v>
      </c>
      <c r="I12" s="19"/>
    </row>
    <row r="13" spans="2:15" x14ac:dyDescent="0.2">
      <c r="B13" s="10" t="s">
        <v>16</v>
      </c>
      <c r="C13" s="14">
        <f>C8/F8</f>
        <v>4</v>
      </c>
      <c r="D13" s="15" t="s">
        <v>17</v>
      </c>
    </row>
    <row r="14" spans="2:15" x14ac:dyDescent="0.2">
      <c r="B14" s="10" t="s">
        <v>18</v>
      </c>
      <c r="C14" s="14">
        <f>Days/C13</f>
        <v>91.25</v>
      </c>
      <c r="D14" s="15" t="s">
        <v>19</v>
      </c>
    </row>
    <row r="15" spans="2:15" x14ac:dyDescent="0.2">
      <c r="B15" s="10" t="s">
        <v>20</v>
      </c>
      <c r="C15" s="21">
        <f>C12+C14</f>
        <v>184.69</v>
      </c>
      <c r="D15" s="15" t="s">
        <v>21</v>
      </c>
    </row>
    <row r="16" spans="2:15" x14ac:dyDescent="0.2">
      <c r="B16" s="10" t="s">
        <v>22</v>
      </c>
      <c r="C16" s="14">
        <f>C8/F9</f>
        <v>4</v>
      </c>
      <c r="D16" s="15" t="s">
        <v>23</v>
      </c>
    </row>
    <row r="17" spans="2:10" x14ac:dyDescent="0.2">
      <c r="B17" s="10" t="s">
        <v>24</v>
      </c>
      <c r="C17" s="14">
        <f>Days/C16</f>
        <v>91.25</v>
      </c>
      <c r="D17" s="15" t="s">
        <v>25</v>
      </c>
    </row>
    <row r="18" spans="2:10" x14ac:dyDescent="0.2">
      <c r="B18" s="10" t="s">
        <v>26</v>
      </c>
      <c r="C18" s="21">
        <f>C15-C17</f>
        <v>93.44</v>
      </c>
      <c r="D18" s="15" t="s">
        <v>27</v>
      </c>
    </row>
    <row r="19" spans="2:10" x14ac:dyDescent="0.2">
      <c r="C19" s="22"/>
      <c r="E19" s="15"/>
    </row>
    <row r="20" spans="2:10" x14ac:dyDescent="0.2">
      <c r="B20" s="23" t="s">
        <v>28</v>
      </c>
      <c r="C20" s="24" t="s">
        <v>29</v>
      </c>
      <c r="D20" s="24"/>
      <c r="E20" s="25"/>
      <c r="F20" s="26"/>
      <c r="G20" s="24"/>
      <c r="H20" s="24"/>
      <c r="I20" s="24"/>
      <c r="J20" s="24"/>
    </row>
    <row r="21" spans="2:10" x14ac:dyDescent="0.2">
      <c r="B21" s="23"/>
      <c r="C21" s="24"/>
      <c r="D21" s="27" t="s">
        <v>30</v>
      </c>
      <c r="E21" s="25"/>
      <c r="F21" s="26"/>
      <c r="G21" s="24"/>
      <c r="H21" s="24"/>
      <c r="I21" s="24"/>
      <c r="J21" s="24"/>
    </row>
    <row r="22" spans="2:10" x14ac:dyDescent="0.2">
      <c r="B22" s="23"/>
      <c r="C22" s="24"/>
      <c r="D22" s="27" t="s">
        <v>31</v>
      </c>
      <c r="E22" s="25"/>
      <c r="F22" s="26"/>
      <c r="G22" s="24"/>
      <c r="H22" s="24"/>
      <c r="I22" s="24"/>
      <c r="J22" s="24"/>
    </row>
    <row r="23" spans="2:10" x14ac:dyDescent="0.2">
      <c r="B23" s="23"/>
      <c r="C23" s="27" t="s">
        <v>32</v>
      </c>
      <c r="D23" s="24"/>
      <c r="E23" s="25"/>
      <c r="F23" s="26"/>
      <c r="G23" s="24"/>
      <c r="H23" s="24"/>
      <c r="I23" s="24"/>
      <c r="J23" s="24"/>
    </row>
    <row r="24" spans="2:10" x14ac:dyDescent="0.2">
      <c r="B24" s="23"/>
      <c r="C24" s="27" t="s">
        <v>33</v>
      </c>
      <c r="D24" s="24"/>
      <c r="E24" s="25"/>
      <c r="F24" s="26"/>
      <c r="G24" s="24"/>
      <c r="H24" s="24"/>
      <c r="I24" s="24"/>
      <c r="J24" s="24"/>
    </row>
    <row r="25" spans="2:10" x14ac:dyDescent="0.2">
      <c r="C25" s="28"/>
    </row>
    <row r="26" spans="2:10" outlineLevel="1" x14ac:dyDescent="0.2">
      <c r="B26" s="10" t="s">
        <v>13</v>
      </c>
      <c r="C26" s="29">
        <f>Days/(C7/Accounts_receivable)</f>
        <v>93.44</v>
      </c>
      <c r="D26" s="15" t="s">
        <v>34</v>
      </c>
    </row>
    <row r="27" spans="2:10" s="16" customFormat="1" outlineLevel="1" x14ac:dyDescent="0.2">
      <c r="B27" s="10" t="s">
        <v>18</v>
      </c>
      <c r="C27" s="29">
        <f>Days/(Cost_of_Goods_Sold/Inventory)</f>
        <v>91.25</v>
      </c>
      <c r="D27" s="15" t="s">
        <v>35</v>
      </c>
      <c r="G27" s="10"/>
      <c r="H27" s="10"/>
    </row>
    <row r="28" spans="2:10" s="16" customFormat="1" outlineLevel="1" x14ac:dyDescent="0.2">
      <c r="B28" s="10" t="s">
        <v>20</v>
      </c>
      <c r="C28" s="21">
        <f>C26+C27</f>
        <v>184.69</v>
      </c>
      <c r="D28" s="15" t="s">
        <v>36</v>
      </c>
      <c r="G28" s="10"/>
      <c r="H28" s="10"/>
    </row>
    <row r="29" spans="2:10" s="16" customFormat="1" outlineLevel="1" x14ac:dyDescent="0.2">
      <c r="B29" s="10" t="s">
        <v>24</v>
      </c>
      <c r="C29" s="29">
        <f>365/(Cost_of_Goods_Sold/Accounts_payable)</f>
        <v>91.25</v>
      </c>
      <c r="D29" s="15" t="s">
        <v>37</v>
      </c>
      <c r="G29" s="10"/>
      <c r="H29" s="10"/>
    </row>
    <row r="30" spans="2:10" s="16" customFormat="1" outlineLevel="1" x14ac:dyDescent="0.2">
      <c r="B30" s="10" t="s">
        <v>26</v>
      </c>
      <c r="C30" s="21">
        <f>C28-C29</f>
        <v>93.44</v>
      </c>
      <c r="D30" s="15" t="s">
        <v>38</v>
      </c>
      <c r="G30" s="10"/>
      <c r="H30" s="10"/>
    </row>
    <row r="31" spans="2:10" s="16" customFormat="1" x14ac:dyDescent="0.2">
      <c r="C31" s="30" t="s">
        <v>39</v>
      </c>
      <c r="D31" s="10"/>
      <c r="E31" s="10"/>
      <c r="G31" s="10"/>
      <c r="H31" s="10"/>
    </row>
    <row r="32" spans="2:10" s="16" customFormat="1" x14ac:dyDescent="0.2">
      <c r="D32" s="10"/>
      <c r="E32" s="10"/>
      <c r="G32" s="10"/>
      <c r="H32" s="10"/>
    </row>
    <row r="33" spans="2:8" s="16" customFormat="1" outlineLevel="1" x14ac:dyDescent="0.2">
      <c r="B33" s="10" t="s">
        <v>40</v>
      </c>
      <c r="C33" s="21">
        <f>Days/(C7/Accounts_receivable)+(Days/(Cost_of_Goods_Sold/Inventory))</f>
        <v>184.69</v>
      </c>
      <c r="D33" s="15" t="s">
        <v>41</v>
      </c>
      <c r="G33" s="10"/>
      <c r="H33" s="10"/>
    </row>
    <row r="34" spans="2:8" s="16" customFormat="1" outlineLevel="1" x14ac:dyDescent="0.2">
      <c r="B34" s="31" t="s">
        <v>42</v>
      </c>
      <c r="C34" s="21">
        <f>C33-(Days/(Cost_of_Goods_Sold/Accounts_payable))</f>
        <v>93.44</v>
      </c>
      <c r="D34" s="15" t="s">
        <v>43</v>
      </c>
      <c r="G34" s="10"/>
      <c r="H34" s="10"/>
    </row>
    <row r="35" spans="2:8" s="16" customFormat="1" x14ac:dyDescent="0.2">
      <c r="B35" s="10"/>
      <c r="C35" s="30" t="s">
        <v>44</v>
      </c>
      <c r="D35" s="10"/>
      <c r="E35" s="10"/>
      <c r="G35" s="10"/>
      <c r="H35" s="10"/>
    </row>
    <row r="36" spans="2:8" s="16" customFormat="1" x14ac:dyDescent="0.2">
      <c r="B36" s="10"/>
      <c r="C36" s="28"/>
      <c r="D36" s="10"/>
      <c r="E36" s="10"/>
      <c r="G36" s="10"/>
      <c r="H36" s="10"/>
    </row>
    <row r="37" spans="2:8" s="16" customFormat="1" x14ac:dyDescent="0.2">
      <c r="B37" s="10"/>
      <c r="C37" s="28"/>
      <c r="D37" s="10"/>
      <c r="E37" s="10"/>
      <c r="G37" s="10"/>
      <c r="H37" s="10"/>
    </row>
    <row r="38" spans="2:8" s="16" customFormat="1" x14ac:dyDescent="0.2">
      <c r="B38" s="10"/>
      <c r="C38" s="28"/>
      <c r="D38" s="10"/>
      <c r="E38" s="10"/>
      <c r="G38" s="10"/>
      <c r="H38" s="10"/>
    </row>
    <row r="39" spans="2:8" s="16" customFormat="1" x14ac:dyDescent="0.2">
      <c r="B39" s="10"/>
      <c r="C39" s="28"/>
      <c r="D39" s="10"/>
      <c r="E39" s="10"/>
      <c r="G39" s="10"/>
      <c r="H39" s="10"/>
    </row>
    <row r="40" spans="2:8" s="16" customFormat="1" x14ac:dyDescent="0.2">
      <c r="B40" s="10"/>
      <c r="C40" s="28"/>
      <c r="D40" s="10"/>
      <c r="E40" s="10"/>
      <c r="G40" s="10"/>
      <c r="H40" s="10"/>
    </row>
    <row r="41" spans="2:8" s="16" customFormat="1" x14ac:dyDescent="0.2">
      <c r="B41" s="10"/>
      <c r="C41" s="28"/>
      <c r="D41" s="10"/>
      <c r="E41" s="10"/>
      <c r="G41" s="10"/>
      <c r="H41" s="10"/>
    </row>
  </sheetData>
  <sheetProtection algorithmName="SHA-512" hashValue="7+wX+KpL+yHcOf2/ld84oZBKdXVtYpWtTc/fzcY+JC63R06/fH+LVZFFeleRnq9Yj/Rm7kh3DU56np415GY4Bw==" saltValue="zx8Y9HFICqEpnHPdaCmicw==" spinCount="100000" sheet="1" selectLockedCells="1"/>
  <mergeCells count="1">
    <mergeCell ref="B3:O3"/>
  </mergeCells>
  <conditionalFormatting sqref="D31:XFD32 A36:XFD1048576 B35 D35:XFD35 A23:XFD25 B20:B22 D20:XFD22 A19:XFD19 F11:XFD18 B11:D18 F26:XFD30 B26:D30 F33:XFD34 B33:D34 A2:XFD10">
    <cfRule type="cellIs" dxfId="0" priority="1" operator="lessThan">
      <formula>0</formula>
    </cfRule>
  </conditionalFormatting>
  <hyperlinks>
    <hyperlink ref="C4" r:id="rId1"/>
    <hyperlink ref="I4" r:id="rId2"/>
  </hyperlinks>
  <pageMargins left="0.7" right="0.7" top="0.75" bottom="0.75" header="0.3" footer="0.3"/>
  <pageSetup orientation="portrait" horizontalDpi="1200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3</xdr:col>
                    <xdr:colOff>38100</xdr:colOff>
                    <xdr:row>6</xdr:row>
                    <xdr:rowOff>38100</xdr:rowOff>
                  </from>
                  <to>
                    <xdr:col>4</xdr:col>
                    <xdr:colOff>25400</xdr:colOff>
                    <xdr:row>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7" name="Spinner 2">
              <controlPr defaultSize="0" autoPict="0">
                <anchor moveWithCells="1" sizeWithCells="1">
                  <from>
                    <xdr:col>3</xdr:col>
                    <xdr:colOff>38100</xdr:colOff>
                    <xdr:row>7</xdr:row>
                    <xdr:rowOff>38100</xdr:rowOff>
                  </from>
                  <to>
                    <xdr:col>4</xdr:col>
                    <xdr:colOff>25400</xdr:colOff>
                    <xdr:row>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8" name="Scroll Bar 3">
              <controlPr defaultSize="0" autoPict="0">
                <anchor moveWithCells="1">
                  <from>
                    <xdr:col>6</xdr:col>
                    <xdr:colOff>0</xdr:colOff>
                    <xdr:row>6</xdr:row>
                    <xdr:rowOff>25400</xdr:rowOff>
                  </from>
                  <to>
                    <xdr:col>6</xdr:col>
                    <xdr:colOff>622300</xdr:colOff>
                    <xdr:row>6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9" name="Scroll Bar 4">
              <controlPr defaultSize="0" autoPict="0">
                <anchor moveWithCells="1">
                  <from>
                    <xdr:col>6</xdr:col>
                    <xdr:colOff>0</xdr:colOff>
                    <xdr:row>7</xdr:row>
                    <xdr:rowOff>25400</xdr:rowOff>
                  </from>
                  <to>
                    <xdr:col>6</xdr:col>
                    <xdr:colOff>622300</xdr:colOff>
                    <xdr:row>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10" name="Scroll Bar 5">
              <controlPr defaultSize="0" autoPict="0">
                <anchor moveWithCells="1">
                  <from>
                    <xdr:col>6</xdr:col>
                    <xdr:colOff>0</xdr:colOff>
                    <xdr:row>8</xdr:row>
                    <xdr:rowOff>25400</xdr:rowOff>
                  </from>
                  <to>
                    <xdr:col>6</xdr:col>
                    <xdr:colOff>622300</xdr:colOff>
                    <xdr:row>8</xdr:row>
                    <xdr:rowOff>177800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B2:P16"/>
  <sheetViews>
    <sheetView workbookViewId="0">
      <selection activeCell="B10" sqref="B10"/>
    </sheetView>
  </sheetViews>
  <sheetFormatPr baseColWidth="10" defaultColWidth="7.42578125" defaultRowHeight="18" outlineLevelRow="1" x14ac:dyDescent="0.2"/>
  <cols>
    <col min="1" max="1" width="2.140625" style="33" customWidth="1"/>
    <col min="2" max="2" width="39.140625" style="33" customWidth="1"/>
    <col min="3" max="3" width="8.140625" style="33" bestFit="1" customWidth="1"/>
    <col min="4" max="4" width="12.140625" style="33" bestFit="1" customWidth="1"/>
    <col min="5" max="5" width="4.140625" style="33" bestFit="1" customWidth="1"/>
    <col min="6" max="6" width="12.140625" style="33" customWidth="1"/>
    <col min="7" max="7" width="13.5703125" style="35" customWidth="1"/>
    <col min="8" max="8" width="7.42578125" style="33" customWidth="1" collapsed="1"/>
    <col min="9" max="9" width="10.42578125" style="33" customWidth="1"/>
    <col min="10" max="10" width="8.140625" style="33" customWidth="1"/>
    <col min="11" max="16384" width="7.42578125" style="33"/>
  </cols>
  <sheetData>
    <row r="2" spans="2:16" x14ac:dyDescent="0.2">
      <c r="B2" s="32" t="s">
        <v>45</v>
      </c>
      <c r="E2" s="34"/>
      <c r="F2" s="33" t="s">
        <v>12</v>
      </c>
    </row>
    <row r="3" spans="2:16" x14ac:dyDescent="0.2">
      <c r="E3" s="36"/>
      <c r="F3" s="33" t="s">
        <v>15</v>
      </c>
    </row>
    <row r="4" spans="2:16" x14ac:dyDescent="0.2">
      <c r="B4" s="33" t="s">
        <v>8</v>
      </c>
      <c r="C4" s="37">
        <v>365</v>
      </c>
    </row>
    <row r="5" spans="2:16" x14ac:dyDescent="0.2">
      <c r="B5" s="33" t="s">
        <v>46</v>
      </c>
      <c r="C5" s="38">
        <f>E5/1000</f>
        <v>0.02</v>
      </c>
      <c r="E5" s="39">
        <v>20</v>
      </c>
      <c r="F5" s="40" t="s">
        <v>47</v>
      </c>
      <c r="K5" s="40"/>
      <c r="L5" s="40"/>
      <c r="M5" s="40"/>
      <c r="N5" s="40"/>
      <c r="O5" s="40"/>
      <c r="P5" s="40"/>
    </row>
    <row r="6" spans="2:16" x14ac:dyDescent="0.2">
      <c r="B6" s="33" t="s">
        <v>48</v>
      </c>
      <c r="C6" s="41">
        <v>30</v>
      </c>
      <c r="F6" s="40" t="s">
        <v>49</v>
      </c>
      <c r="K6" s="40"/>
      <c r="L6" s="40"/>
      <c r="M6" s="40"/>
      <c r="N6" s="40"/>
      <c r="O6" s="54"/>
      <c r="P6" s="54"/>
    </row>
    <row r="7" spans="2:16" ht="19" thickBot="1" x14ac:dyDescent="0.25">
      <c r="B7" s="33" t="s">
        <v>50</v>
      </c>
      <c r="C7" s="41">
        <v>10</v>
      </c>
      <c r="D7" s="35"/>
      <c r="E7" s="35"/>
      <c r="F7" s="40" t="s">
        <v>51</v>
      </c>
      <c r="K7" s="40"/>
      <c r="L7" s="40"/>
      <c r="M7" s="40"/>
      <c r="N7" s="40"/>
      <c r="O7" s="54"/>
      <c r="P7" s="54"/>
    </row>
    <row r="8" spans="2:16" ht="19" thickBot="1" x14ac:dyDescent="0.25">
      <c r="B8" s="33" t="s">
        <v>52</v>
      </c>
      <c r="C8" s="42">
        <f>C9</f>
        <v>0.37244897959183676</v>
      </c>
      <c r="D8" s="43" t="s">
        <v>53</v>
      </c>
      <c r="E8" s="44"/>
      <c r="F8" s="44"/>
      <c r="G8" s="40" t="s">
        <v>54</v>
      </c>
      <c r="H8" s="40"/>
      <c r="I8" s="40"/>
      <c r="J8" s="44"/>
      <c r="N8" s="40"/>
      <c r="O8" s="40"/>
      <c r="P8" s="45"/>
    </row>
    <row r="9" spans="2:16" hidden="1" outlineLevel="1" x14ac:dyDescent="0.2">
      <c r="C9" s="46">
        <f>(C5/(1-C5))*($C$4/(C6-C7))</f>
        <v>0.37244897959183676</v>
      </c>
      <c r="G9" s="33"/>
    </row>
    <row r="10" spans="2:16" ht="19" collapsed="1" thickBot="1" x14ac:dyDescent="0.25">
      <c r="B10" s="33" t="s">
        <v>55</v>
      </c>
      <c r="C10" s="38">
        <f>D10/1000</f>
        <v>0.02</v>
      </c>
      <c r="D10" s="33">
        <v>20</v>
      </c>
      <c r="E10" s="35"/>
      <c r="F10" s="45" t="s">
        <v>56</v>
      </c>
      <c r="K10" s="45"/>
      <c r="L10" s="45"/>
      <c r="M10" s="45"/>
      <c r="N10" s="45"/>
    </row>
    <row r="11" spans="2:16" s="47" customFormat="1" ht="19" thickBot="1" x14ac:dyDescent="0.25">
      <c r="B11" s="47" t="s">
        <v>57</v>
      </c>
      <c r="C11" s="48">
        <f>C8-C10</f>
        <v>0.35244897959183674</v>
      </c>
      <c r="G11" s="49"/>
    </row>
    <row r="12" spans="2:16" s="47" customFormat="1" x14ac:dyDescent="0.2">
      <c r="D12" s="50"/>
      <c r="G12" s="49"/>
    </row>
    <row r="13" spans="2:16" s="3" customFormat="1" ht="13" x14ac:dyDescent="0.15">
      <c r="B13" s="53" t="s">
        <v>1</v>
      </c>
      <c r="C13" s="53"/>
      <c r="D13" s="53"/>
      <c r="E13" s="53"/>
      <c r="F13" s="53"/>
      <c r="G13" s="53"/>
      <c r="H13" s="51"/>
      <c r="I13" s="51"/>
      <c r="J13" s="51"/>
      <c r="K13" s="51"/>
      <c r="L13" s="51"/>
      <c r="M13" s="51"/>
    </row>
    <row r="14" spans="2:16" s="4" customFormat="1" ht="13" x14ac:dyDescent="0.15">
      <c r="B14" s="55" t="s">
        <v>2</v>
      </c>
      <c r="C14" s="55"/>
      <c r="D14" s="55" t="s">
        <v>3</v>
      </c>
      <c r="E14" s="55"/>
      <c r="F14" s="55"/>
      <c r="G14" s="55"/>
      <c r="H14" s="5"/>
      <c r="I14" s="5"/>
      <c r="J14" s="5"/>
      <c r="K14" s="5"/>
      <c r="L14" s="5"/>
    </row>
    <row r="15" spans="2:16" s="47" customFormat="1" x14ac:dyDescent="0.2">
      <c r="B15" s="52"/>
      <c r="C15" s="52"/>
      <c r="D15" s="52"/>
      <c r="E15" s="52"/>
      <c r="F15" s="52"/>
      <c r="G15" s="52"/>
      <c r="H15" s="52"/>
      <c r="I15" s="52"/>
    </row>
    <row r="16" spans="2:16" s="47" customFormat="1" x14ac:dyDescent="0.2">
      <c r="G16" s="49"/>
    </row>
  </sheetData>
  <sheetProtection algorithmName="SHA-512" hashValue="u9ojk6O1LAareFjVu3szGponItyOM27BWhc7Ce7vg13nCqTmwgRJhfY0atH5TFecgOHRLU5U3eJX73S1QZrICQ==" saltValue="yIdfostwmmYdtMocB2n5uw==" spinCount="100000" sheet="1" objects="1" scenarios="1" selectLockedCells="1"/>
  <mergeCells count="5">
    <mergeCell ref="O6:P6"/>
    <mergeCell ref="O7:P7"/>
    <mergeCell ref="B13:G13"/>
    <mergeCell ref="B14:C14"/>
    <mergeCell ref="D14:G14"/>
  </mergeCells>
  <dataValidations count="2">
    <dataValidation type="decimal" allowBlank="1" showInputMessage="1" showErrorMessage="1" promptTitle="Insert discount percentage" sqref="C5">
      <formula1>0</formula1>
      <formula2>100</formula2>
    </dataValidation>
    <dataValidation type="decimal" allowBlank="1" showInputMessage="1" showErrorMessage="1" promptTitle="Insert discount percentage offer" sqref="E5">
      <formula1>0</formula1>
      <formula2>100</formula2>
    </dataValidation>
  </dataValidations>
  <hyperlinks>
    <hyperlink ref="B14" r:id="rId1"/>
    <hyperlink ref="D14" r:id="rId2"/>
  </hyperlinks>
  <pageMargins left="0.75" right="0.75" top="1" bottom="1" header="0.5" footer="0.5"/>
  <pageSetup orientation="portrait" horizontalDpi="1200" verticalDpi="1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Spinner 1">
              <controlPr defaultSize="0" autoPict="0">
                <anchor moveWithCells="1" sizeWithCells="1">
                  <from>
                    <xdr:col>3</xdr:col>
                    <xdr:colOff>25400</xdr:colOff>
                    <xdr:row>5</xdr:row>
                    <xdr:rowOff>292100</xdr:rowOff>
                  </from>
                  <to>
                    <xdr:col>4</xdr:col>
                    <xdr:colOff>25400</xdr:colOff>
                    <xdr:row>6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7" name="Scroll Bar 2">
              <controlPr defaultSize="0" autoPict="0">
                <anchor moveWithCells="1">
                  <from>
                    <xdr:col>3</xdr:col>
                    <xdr:colOff>12700</xdr:colOff>
                    <xdr:row>5</xdr:row>
                    <xdr:rowOff>12700</xdr:rowOff>
                  </from>
                  <to>
                    <xdr:col>4</xdr:col>
                    <xdr:colOff>0</xdr:colOff>
                    <xdr:row>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8" name="Spinner 3">
              <controlPr defaultSize="0" autoPict="0">
                <anchor moveWithCells="1" sizeWithCells="1">
                  <from>
                    <xdr:col>3</xdr:col>
                    <xdr:colOff>25400</xdr:colOff>
                    <xdr:row>4</xdr:row>
                    <xdr:rowOff>25400</xdr:rowOff>
                  </from>
                  <to>
                    <xdr:col>3</xdr:col>
                    <xdr:colOff>1016000</xdr:colOff>
                    <xdr:row>4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9" name="Spinner 4">
              <controlPr defaultSize="0" autoPict="0">
                <anchor moveWithCells="1" sizeWithCells="1">
                  <from>
                    <xdr:col>3</xdr:col>
                    <xdr:colOff>25400</xdr:colOff>
                    <xdr:row>9</xdr:row>
                    <xdr:rowOff>25400</xdr:rowOff>
                  </from>
                  <to>
                    <xdr:col>3</xdr:col>
                    <xdr:colOff>1016000</xdr:colOff>
                    <xdr:row>9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Op_Cash Cycles</vt:lpstr>
      <vt:lpstr>Discount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Microsoft Office User</cp:lastModifiedBy>
  <dcterms:created xsi:type="dcterms:W3CDTF">2017-01-24T00:27:31Z</dcterms:created>
  <dcterms:modified xsi:type="dcterms:W3CDTF">2017-01-30T12:57:45Z</dcterms:modified>
</cp:coreProperties>
</file>